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showInkAnnotation="0"/>
  <mc:AlternateContent xmlns:mc="http://schemas.openxmlformats.org/markup-compatibility/2006">
    <mc:Choice Requires="x15">
      <x15ac:absPath xmlns:x15ac="http://schemas.microsoft.com/office/spreadsheetml/2010/11/ac" url="U:\My Documents\2025\ZAVRŠNI OBRAČUN\"/>
    </mc:Choice>
  </mc:AlternateContent>
  <xr:revisionPtr revIDLastSave="0" documentId="13_ncr:1_{122F1436-0EBC-4B30-8417-8097AF367FC0}" xr6:coauthVersionLast="47" xr6:coauthVersionMax="47" xr10:uidLastSave="{00000000-0000-0000-0000-000000000000}"/>
  <bookViews>
    <workbookView xWindow="2868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37" i="5" l="1"/>
  <c r="E7" i="6"/>
  <c r="E641" i="4"/>
  <c r="E302" i="4"/>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H332" i="9"/>
  <c r="G332" i="9"/>
  <c r="F332" i="9"/>
  <c r="H331" i="9"/>
  <c r="G331" i="9"/>
  <c r="E331" i="9" s="1"/>
  <c r="F331" i="9"/>
  <c r="H330" i="9"/>
  <c r="G330" i="9"/>
  <c r="F330" i="9"/>
  <c r="E330" i="9"/>
  <c r="B330" i="9" s="1"/>
  <c r="H329" i="9"/>
  <c r="G329" i="9"/>
  <c r="F329" i="9"/>
  <c r="H328" i="9"/>
  <c r="G328" i="9"/>
  <c r="E328" i="9" s="1"/>
  <c r="B328" i="9" s="1"/>
  <c r="F328" i="9"/>
  <c r="H327" i="9"/>
  <c r="G327" i="9"/>
  <c r="F327" i="9"/>
  <c r="H326" i="9"/>
  <c r="G326" i="9"/>
  <c r="F326" i="9"/>
  <c r="H325" i="9"/>
  <c r="G325" i="9"/>
  <c r="F325" i="9"/>
  <c r="B325" i="9" s="1"/>
  <c r="E325" i="9"/>
  <c r="H324" i="9"/>
  <c r="G324" i="9"/>
  <c r="F324" i="9"/>
  <c r="H323" i="9"/>
  <c r="G323" i="9"/>
  <c r="E323" i="9" s="1"/>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F292" i="9" s="1"/>
  <c r="L292" i="9"/>
  <c r="E292" i="9"/>
  <c r="M291" i="9"/>
  <c r="L291" i="9"/>
  <c r="E291" i="9"/>
  <c r="M290" i="9"/>
  <c r="F290" i="9" s="1"/>
  <c r="B290" i="9" s="1"/>
  <c r="L290" i="9"/>
  <c r="E290" i="9"/>
  <c r="M289" i="9"/>
  <c r="L289" i="9"/>
  <c r="F289" i="9" s="1"/>
  <c r="E289" i="9"/>
  <c r="M288" i="9"/>
  <c r="L288" i="9"/>
  <c r="E288" i="9"/>
  <c r="M287" i="9"/>
  <c r="L287" i="9"/>
  <c r="E287" i="9"/>
  <c r="M286" i="9"/>
  <c r="F286" i="9" s="1"/>
  <c r="B286" i="9" s="1"/>
  <c r="L286" i="9"/>
  <c r="E286" i="9"/>
  <c r="M285" i="9"/>
  <c r="L285" i="9"/>
  <c r="E285" i="9"/>
  <c r="M284" i="9"/>
  <c r="L284" i="9"/>
  <c r="F284" i="9"/>
  <c r="B284" i="9" s="1"/>
  <c r="E284" i="9"/>
  <c r="M283" i="9"/>
  <c r="L283" i="9"/>
  <c r="E283" i="9"/>
  <c r="M282" i="9"/>
  <c r="L282" i="9"/>
  <c r="F282" i="9"/>
  <c r="B282" i="9" s="1"/>
  <c r="E282" i="9"/>
  <c r="M281" i="9"/>
  <c r="L281" i="9"/>
  <c r="F281" i="9" s="1"/>
  <c r="E281" i="9"/>
  <c r="M280" i="9"/>
  <c r="L280" i="9"/>
  <c r="F280" i="9" s="1"/>
  <c r="E280" i="9"/>
  <c r="M279" i="9"/>
  <c r="L279" i="9"/>
  <c r="F279" i="9" s="1"/>
  <c r="E279" i="9"/>
  <c r="M278" i="9"/>
  <c r="L278" i="9"/>
  <c r="E278" i="9"/>
  <c r="M277" i="9"/>
  <c r="L277" i="9"/>
  <c r="F277" i="9" s="1"/>
  <c r="E277" i="9"/>
  <c r="M276" i="9"/>
  <c r="L276" i="9"/>
  <c r="F276" i="9" s="1"/>
  <c r="E276" i="9"/>
  <c r="B276" i="9" s="1"/>
  <c r="M275" i="9"/>
  <c r="L275" i="9"/>
  <c r="F275" i="9" s="1"/>
  <c r="E275" i="9"/>
  <c r="M274" i="9"/>
  <c r="L274" i="9"/>
  <c r="F274" i="9" s="1"/>
  <c r="B274" i="9" s="1"/>
  <c r="E274" i="9"/>
  <c r="M273" i="9"/>
  <c r="L273" i="9"/>
  <c r="E273" i="9"/>
  <c r="M272" i="9"/>
  <c r="L272" i="9"/>
  <c r="F272" i="9"/>
  <c r="B272" i="9" s="1"/>
  <c r="E272" i="9"/>
  <c r="M271" i="9"/>
  <c r="L271" i="9"/>
  <c r="E271" i="9"/>
  <c r="M270" i="9"/>
  <c r="F270" i="9" s="1"/>
  <c r="B270" i="9" s="1"/>
  <c r="L270" i="9"/>
  <c r="E270" i="9"/>
  <c r="M269" i="9"/>
  <c r="L269" i="9"/>
  <c r="E269" i="9"/>
  <c r="M268" i="9"/>
  <c r="L268" i="9"/>
  <c r="F268" i="9"/>
  <c r="B268" i="9" s="1"/>
  <c r="E268" i="9"/>
  <c r="M267" i="9"/>
  <c r="L267" i="9"/>
  <c r="E267" i="9"/>
  <c r="M266" i="9"/>
  <c r="L266" i="9"/>
  <c r="F266" i="9"/>
  <c r="B266" i="9" s="1"/>
  <c r="E266" i="9"/>
  <c r="M265" i="9"/>
  <c r="L265" i="9"/>
  <c r="E265" i="9"/>
  <c r="M264" i="9"/>
  <c r="F264" i="9" s="1"/>
  <c r="L264" i="9"/>
  <c r="E264" i="9"/>
  <c r="M263" i="9"/>
  <c r="L263" i="9"/>
  <c r="F263" i="9" s="1"/>
  <c r="E263" i="9"/>
  <c r="M262" i="9"/>
  <c r="L262" i="9"/>
  <c r="E262" i="9"/>
  <c r="M261" i="9"/>
  <c r="L261" i="9"/>
  <c r="F261" i="9" s="1"/>
  <c r="E261" i="9"/>
  <c r="M260" i="9"/>
  <c r="L260" i="9"/>
  <c r="F260" i="9" s="1"/>
  <c r="B260" i="9" s="1"/>
  <c r="E260" i="9"/>
  <c r="M259" i="9"/>
  <c r="L259" i="9"/>
  <c r="F259" i="9" s="1"/>
  <c r="E259" i="9"/>
  <c r="M258" i="9"/>
  <c r="L258" i="9"/>
  <c r="F258" i="9" s="1"/>
  <c r="B258" i="9" s="1"/>
  <c r="E258" i="9"/>
  <c r="M257" i="9"/>
  <c r="L257" i="9"/>
  <c r="F257" i="9" s="1"/>
  <c r="E257" i="9"/>
  <c r="M256" i="9"/>
  <c r="L256" i="9"/>
  <c r="E256" i="9"/>
  <c r="M255" i="9"/>
  <c r="L255" i="9"/>
  <c r="F255" i="9" s="1"/>
  <c r="E255" i="9"/>
  <c r="M254" i="9"/>
  <c r="F254" i="9" s="1"/>
  <c r="B254" i="9" s="1"/>
  <c r="L254" i="9"/>
  <c r="E254" i="9"/>
  <c r="M253" i="9"/>
  <c r="L253" i="9"/>
  <c r="E253" i="9"/>
  <c r="M252" i="9"/>
  <c r="L252" i="9"/>
  <c r="F252" i="9"/>
  <c r="B252" i="9" s="1"/>
  <c r="E252" i="9"/>
  <c r="M251" i="9"/>
  <c r="L251" i="9"/>
  <c r="E251" i="9"/>
  <c r="M250" i="9"/>
  <c r="L250" i="9"/>
  <c r="F250" i="9"/>
  <c r="B250" i="9" s="1"/>
  <c r="E250" i="9"/>
  <c r="M249" i="9"/>
  <c r="L249" i="9"/>
  <c r="E249" i="9"/>
  <c r="M248" i="9"/>
  <c r="F248" i="9" s="1"/>
  <c r="B248" i="9" s="1"/>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F238" i="9" s="1"/>
  <c r="L238" i="9"/>
  <c r="E238" i="9"/>
  <c r="M237" i="9"/>
  <c r="L237" i="9"/>
  <c r="E237" i="9"/>
  <c r="M236" i="9"/>
  <c r="L236" i="9"/>
  <c r="E236" i="9"/>
  <c r="M235" i="9"/>
  <c r="L235" i="9"/>
  <c r="E235" i="9"/>
  <c r="M234" i="9"/>
  <c r="L234" i="9"/>
  <c r="E234" i="9"/>
  <c r="M233" i="9"/>
  <c r="L233" i="9"/>
  <c r="E233" i="9"/>
  <c r="M232" i="9"/>
  <c r="L232" i="9"/>
  <c r="E232" i="9"/>
  <c r="M231" i="9"/>
  <c r="L231" i="9"/>
  <c r="E231" i="9"/>
  <c r="M230" i="9"/>
  <c r="F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G170" i="9"/>
  <c r="F170" i="9"/>
  <c r="H169" i="9"/>
  <c r="G169" i="9"/>
  <c r="F169" i="9"/>
  <c r="H168" i="9"/>
  <c r="G168" i="9"/>
  <c r="F168" i="9"/>
  <c r="E168" i="9"/>
  <c r="B168" i="9" s="1"/>
  <c r="H167" i="9"/>
  <c r="G167" i="9"/>
  <c r="E167" i="9" s="1"/>
  <c r="F167" i="9"/>
  <c r="H166" i="9"/>
  <c r="G166" i="9"/>
  <c r="E166" i="9" s="1"/>
  <c r="B166" i="9" s="1"/>
  <c r="F166" i="9"/>
  <c r="H165" i="9"/>
  <c r="E165" i="9" s="1"/>
  <c r="B165" i="9" s="1"/>
  <c r="G165" i="9"/>
  <c r="F165" i="9"/>
  <c r="H164" i="9"/>
  <c r="G164" i="9"/>
  <c r="F164" i="9"/>
  <c r="H163" i="9"/>
  <c r="G163" i="9"/>
  <c r="F163" i="9"/>
  <c r="H162" i="9"/>
  <c r="G162" i="9"/>
  <c r="E162" i="9" s="1"/>
  <c r="B162" i="9" s="1"/>
  <c r="F162" i="9"/>
  <c r="H161" i="9"/>
  <c r="E161" i="9" s="1"/>
  <c r="G161" i="9"/>
  <c r="F161" i="9"/>
  <c r="H160" i="9"/>
  <c r="G160" i="9"/>
  <c r="E160" i="9" s="1"/>
  <c r="B160" i="9" s="1"/>
  <c r="F160" i="9"/>
  <c r="H159" i="9"/>
  <c r="G159" i="9"/>
  <c r="E159" i="9" s="1"/>
  <c r="B159" i="9" s="1"/>
  <c r="F159" i="9"/>
  <c r="H158" i="9"/>
  <c r="G158" i="9"/>
  <c r="F158" i="9"/>
  <c r="H157" i="9"/>
  <c r="G157" i="9"/>
  <c r="F157" i="9"/>
  <c r="F156" i="9"/>
  <c r="H155" i="9"/>
  <c r="G155" i="9"/>
  <c r="F155" i="9"/>
  <c r="H154" i="9"/>
  <c r="G154" i="9"/>
  <c r="E154" i="9" s="1"/>
  <c r="B154" i="9" s="1"/>
  <c r="F154" i="9"/>
  <c r="H153" i="9"/>
  <c r="G153" i="9"/>
  <c r="F153" i="9"/>
  <c r="H152" i="9"/>
  <c r="G152" i="9"/>
  <c r="E152" i="9" s="1"/>
  <c r="B152" i="9" s="1"/>
  <c r="F152" i="9"/>
  <c r="H151" i="9"/>
  <c r="E151" i="9" s="1"/>
  <c r="G151" i="9"/>
  <c r="F151" i="9"/>
  <c r="H150" i="9"/>
  <c r="G150" i="9"/>
  <c r="F150" i="9"/>
  <c r="E150" i="9"/>
  <c r="H149" i="9"/>
  <c r="G149" i="9"/>
  <c r="F149" i="9"/>
  <c r="H148" i="9"/>
  <c r="G148" i="9"/>
  <c r="F148" i="9"/>
  <c r="H147" i="9"/>
  <c r="G147" i="9"/>
  <c r="F147" i="9"/>
  <c r="H146" i="9"/>
  <c r="E146" i="9" s="1"/>
  <c r="G146" i="9"/>
  <c r="F146" i="9"/>
  <c r="H145" i="9"/>
  <c r="G145" i="9"/>
  <c r="F145" i="9"/>
  <c r="H144" i="9"/>
  <c r="G144" i="9"/>
  <c r="F144" i="9"/>
  <c r="E144" i="9"/>
  <c r="B144" i="9" s="1"/>
  <c r="H143" i="9"/>
  <c r="E143" i="9" s="1"/>
  <c r="G143" i="9"/>
  <c r="F143" i="9"/>
  <c r="H142" i="9"/>
  <c r="G142" i="9"/>
  <c r="E142" i="9" s="1"/>
  <c r="B142" i="9" s="1"/>
  <c r="F142" i="9"/>
  <c r="H141" i="9"/>
  <c r="G141" i="9"/>
  <c r="F141" i="9"/>
  <c r="H140" i="9"/>
  <c r="G140" i="9"/>
  <c r="F140" i="9"/>
  <c r="H139" i="9"/>
  <c r="G139" i="9"/>
  <c r="F139" i="9"/>
  <c r="H138" i="9"/>
  <c r="E138" i="9" s="1"/>
  <c r="B138" i="9" s="1"/>
  <c r="G138" i="9"/>
  <c r="F138" i="9"/>
  <c r="H137" i="9"/>
  <c r="G137" i="9"/>
  <c r="F137" i="9"/>
  <c r="H136" i="9"/>
  <c r="E136" i="9" s="1"/>
  <c r="B136" i="9" s="1"/>
  <c r="G136" i="9"/>
  <c r="F136" i="9"/>
  <c r="H135" i="9"/>
  <c r="E135" i="9" s="1"/>
  <c r="G135" i="9"/>
  <c r="F135" i="9"/>
  <c r="H134" i="9"/>
  <c r="G134" i="9"/>
  <c r="E134" i="9" s="1"/>
  <c r="B134" i="9" s="1"/>
  <c r="F134" i="9"/>
  <c r="H133" i="9"/>
  <c r="G133" i="9"/>
  <c r="F133" i="9"/>
  <c r="H132" i="9"/>
  <c r="G132" i="9"/>
  <c r="F132" i="9"/>
  <c r="H131" i="9"/>
  <c r="G131" i="9"/>
  <c r="F131" i="9"/>
  <c r="H130" i="9"/>
  <c r="G130" i="9"/>
  <c r="F130" i="9"/>
  <c r="E130" i="9"/>
  <c r="B130" i="9" s="1"/>
  <c r="H129" i="9"/>
  <c r="E129" i="9" s="1"/>
  <c r="B129" i="9" s="1"/>
  <c r="G129" i="9"/>
  <c r="F129" i="9"/>
  <c r="H128" i="9"/>
  <c r="G128" i="9"/>
  <c r="E128" i="9" s="1"/>
  <c r="B128" i="9" s="1"/>
  <c r="F128" i="9"/>
  <c r="H127" i="9"/>
  <c r="E127" i="9" s="1"/>
  <c r="B127" i="9" s="1"/>
  <c r="G127" i="9"/>
  <c r="F127" i="9"/>
  <c r="H126" i="9"/>
  <c r="G126" i="9"/>
  <c r="E126" i="9" s="1"/>
  <c r="B126" i="9" s="1"/>
  <c r="F126" i="9"/>
  <c r="H125" i="9"/>
  <c r="G125" i="9"/>
  <c r="E125" i="9" s="1"/>
  <c r="B125" i="9" s="1"/>
  <c r="F125" i="9"/>
  <c r="H124" i="9"/>
  <c r="G124" i="9"/>
  <c r="E124" i="9" s="1"/>
  <c r="B124" i="9" s="1"/>
  <c r="F124" i="9"/>
  <c r="H123" i="9"/>
  <c r="G123" i="9"/>
  <c r="E123" i="9" s="1"/>
  <c r="F123" i="9"/>
  <c r="B123" i="9" s="1"/>
  <c r="H122" i="9"/>
  <c r="G122" i="9"/>
  <c r="E122" i="9" s="1"/>
  <c r="B122" i="9" s="1"/>
  <c r="F122" i="9"/>
  <c r="H121" i="9"/>
  <c r="G121" i="9"/>
  <c r="F121" i="9"/>
  <c r="H120" i="9"/>
  <c r="G120" i="9"/>
  <c r="F120" i="9"/>
  <c r="E120" i="9"/>
  <c r="B120" i="9" s="1"/>
  <c r="H119" i="9"/>
  <c r="G119" i="9"/>
  <c r="F119" i="9"/>
  <c r="H118" i="9"/>
  <c r="G118" i="9"/>
  <c r="F118" i="9"/>
  <c r="H117" i="9"/>
  <c r="G117" i="9"/>
  <c r="E117" i="9" s="1"/>
  <c r="B117" i="9" s="1"/>
  <c r="F117" i="9"/>
  <c r="H116" i="9"/>
  <c r="G116" i="9"/>
  <c r="E116" i="9" s="1"/>
  <c r="B116" i="9" s="1"/>
  <c r="F116" i="9"/>
  <c r="H115" i="9"/>
  <c r="G115" i="9"/>
  <c r="E115" i="9" s="1"/>
  <c r="B115" i="9" s="1"/>
  <c r="F115" i="9"/>
  <c r="H114" i="9"/>
  <c r="G114" i="9"/>
  <c r="F114" i="9"/>
  <c r="E114" i="9"/>
  <c r="H113" i="9"/>
  <c r="G113" i="9"/>
  <c r="E113" i="9" s="1"/>
  <c r="F113" i="9"/>
  <c r="H112" i="9"/>
  <c r="G112" i="9"/>
  <c r="F112" i="9"/>
  <c r="E112" i="9"/>
  <c r="B112" i="9" s="1"/>
  <c r="H111" i="9"/>
  <c r="E111" i="9" s="1"/>
  <c r="B111" i="9" s="1"/>
  <c r="G111" i="9"/>
  <c r="F111" i="9"/>
  <c r="H110" i="9"/>
  <c r="G110" i="9"/>
  <c r="F110" i="9"/>
  <c r="H109" i="9"/>
  <c r="G109" i="9"/>
  <c r="E109" i="9" s="1"/>
  <c r="B109" i="9" s="1"/>
  <c r="F109" i="9"/>
  <c r="H108" i="9"/>
  <c r="G108" i="9"/>
  <c r="E108" i="9" s="1"/>
  <c r="B108" i="9" s="1"/>
  <c r="F108" i="9"/>
  <c r="H107" i="9"/>
  <c r="G107" i="9"/>
  <c r="F107" i="9"/>
  <c r="H106" i="9"/>
  <c r="G106" i="9"/>
  <c r="F106" i="9"/>
  <c r="E106" i="9"/>
  <c r="B106" i="9" s="1"/>
  <c r="H105" i="9"/>
  <c r="G105" i="9"/>
  <c r="E105" i="9" s="1"/>
  <c r="F105" i="9"/>
  <c r="H104" i="9"/>
  <c r="G104" i="9"/>
  <c r="F104" i="9"/>
  <c r="H103" i="9"/>
  <c r="E103" i="9" s="1"/>
  <c r="B103" i="9" s="1"/>
  <c r="G103" i="9"/>
  <c r="F103" i="9"/>
  <c r="H102" i="9"/>
  <c r="G102" i="9"/>
  <c r="E102" i="9" s="1"/>
  <c r="B102" i="9" s="1"/>
  <c r="F102" i="9"/>
  <c r="H101" i="9"/>
  <c r="G101" i="9"/>
  <c r="E101" i="9" s="1"/>
  <c r="B101" i="9" s="1"/>
  <c r="F101" i="9"/>
  <c r="H100" i="9"/>
  <c r="G100" i="9"/>
  <c r="E100" i="9" s="1"/>
  <c r="F100" i="9"/>
  <c r="H99" i="9"/>
  <c r="G99" i="9"/>
  <c r="F99" i="9"/>
  <c r="H98" i="9"/>
  <c r="E98" i="9" s="1"/>
  <c r="B98" i="9" s="1"/>
  <c r="G98" i="9"/>
  <c r="F98" i="9"/>
  <c r="H97" i="9"/>
  <c r="E97" i="9" s="1"/>
  <c r="G97" i="9"/>
  <c r="F97" i="9"/>
  <c r="H96" i="9"/>
  <c r="G96" i="9"/>
  <c r="E96" i="9" s="1"/>
  <c r="B96" i="9" s="1"/>
  <c r="F96" i="9"/>
  <c r="H95" i="9"/>
  <c r="G95" i="9"/>
  <c r="F95" i="9"/>
  <c r="H94" i="9"/>
  <c r="G94" i="9"/>
  <c r="E94" i="9" s="1"/>
  <c r="B94" i="9" s="1"/>
  <c r="F94" i="9"/>
  <c r="H93" i="9"/>
  <c r="G93" i="9"/>
  <c r="F93" i="9"/>
  <c r="E93" i="9"/>
  <c r="B93" i="9" s="1"/>
  <c r="H92" i="9"/>
  <c r="G92" i="9"/>
  <c r="E92" i="9" s="1"/>
  <c r="B92" i="9" s="1"/>
  <c r="F92" i="9"/>
  <c r="H91" i="9"/>
  <c r="G91" i="9"/>
  <c r="E91" i="9" s="1"/>
  <c r="F91" i="9"/>
  <c r="B91" i="9" s="1"/>
  <c r="H90" i="9"/>
  <c r="G90" i="9"/>
  <c r="E90" i="9" s="1"/>
  <c r="B90" i="9" s="1"/>
  <c r="F90" i="9"/>
  <c r="H89" i="9"/>
  <c r="G89" i="9"/>
  <c r="F89" i="9"/>
  <c r="H88" i="9"/>
  <c r="G88" i="9"/>
  <c r="F88" i="9"/>
  <c r="E88" i="9"/>
  <c r="B88" i="9" s="1"/>
  <c r="H87" i="9"/>
  <c r="G87" i="9"/>
  <c r="F87" i="9"/>
  <c r="H86" i="9"/>
  <c r="G86" i="9"/>
  <c r="F86" i="9"/>
  <c r="H85" i="9"/>
  <c r="E85" i="9" s="1"/>
  <c r="G85" i="9"/>
  <c r="F85" i="9"/>
  <c r="B85" i="9"/>
  <c r="H84" i="9"/>
  <c r="G84" i="9"/>
  <c r="F84" i="9"/>
  <c r="H83" i="9"/>
  <c r="E83" i="9" s="1"/>
  <c r="B83" i="9" s="1"/>
  <c r="G83" i="9"/>
  <c r="F83" i="9"/>
  <c r="H82" i="9"/>
  <c r="G82" i="9"/>
  <c r="F82" i="9"/>
  <c r="H81" i="9"/>
  <c r="G81" i="9"/>
  <c r="F81" i="9"/>
  <c r="H80" i="9"/>
  <c r="G80" i="9"/>
  <c r="E80" i="9" s="1"/>
  <c r="B80" i="9" s="1"/>
  <c r="F80" i="9"/>
  <c r="H79" i="9"/>
  <c r="E79" i="9" s="1"/>
  <c r="G79" i="9"/>
  <c r="F79" i="9"/>
  <c r="H78" i="9"/>
  <c r="E78" i="9" s="1"/>
  <c r="B78" i="9" s="1"/>
  <c r="G78" i="9"/>
  <c r="F78" i="9"/>
  <c r="H77" i="9"/>
  <c r="E77" i="9" s="1"/>
  <c r="B77" i="9" s="1"/>
  <c r="G77" i="9"/>
  <c r="F77" i="9"/>
  <c r="H76" i="9"/>
  <c r="G76" i="9"/>
  <c r="F76" i="9"/>
  <c r="H75" i="9"/>
  <c r="G75" i="9"/>
  <c r="E75" i="9" s="1"/>
  <c r="F75" i="9"/>
  <c r="H74" i="9"/>
  <c r="G74" i="9"/>
  <c r="E74" i="9" s="1"/>
  <c r="F74" i="9"/>
  <c r="H73" i="9"/>
  <c r="G73" i="9"/>
  <c r="F73" i="9"/>
  <c r="H72" i="9"/>
  <c r="G72" i="9"/>
  <c r="F72" i="9"/>
  <c r="H71" i="9"/>
  <c r="G71" i="9"/>
  <c r="F71" i="9"/>
  <c r="H70" i="9"/>
  <c r="E70" i="9" s="1"/>
  <c r="G70" i="9"/>
  <c r="F70" i="9"/>
  <c r="H69" i="9"/>
  <c r="E69" i="9" s="1"/>
  <c r="B69" i="9" s="1"/>
  <c r="G69" i="9"/>
  <c r="F69" i="9"/>
  <c r="H68" i="9"/>
  <c r="E68" i="9" s="1"/>
  <c r="B68" i="9" s="1"/>
  <c r="G68" i="9"/>
  <c r="F68" i="9"/>
  <c r="H67" i="9"/>
  <c r="G67" i="9"/>
  <c r="F67" i="9"/>
  <c r="H66" i="9"/>
  <c r="G66" i="9"/>
  <c r="E66" i="9" s="1"/>
  <c r="B66" i="9" s="1"/>
  <c r="F66" i="9"/>
  <c r="H65" i="9"/>
  <c r="G65" i="9"/>
  <c r="E65" i="9" s="1"/>
  <c r="F65" i="9"/>
  <c r="H64" i="9"/>
  <c r="G64" i="9"/>
  <c r="F64" i="9"/>
  <c r="H63" i="9"/>
  <c r="E63" i="9" s="1"/>
  <c r="B63" i="9" s="1"/>
  <c r="G63" i="9"/>
  <c r="F63" i="9"/>
  <c r="H62" i="9"/>
  <c r="G62" i="9"/>
  <c r="F62" i="9"/>
  <c r="H61" i="9"/>
  <c r="G61" i="9"/>
  <c r="E61" i="9" s="1"/>
  <c r="B61" i="9" s="1"/>
  <c r="F61" i="9"/>
  <c r="H60" i="9"/>
  <c r="G60" i="9"/>
  <c r="F60" i="9"/>
  <c r="H59" i="9"/>
  <c r="G59" i="9"/>
  <c r="F59" i="9"/>
  <c r="E59" i="9"/>
  <c r="B59" i="9" s="1"/>
  <c r="H58" i="9"/>
  <c r="G58" i="9"/>
  <c r="E58" i="9" s="1"/>
  <c r="B58" i="9" s="1"/>
  <c r="F58" i="9"/>
  <c r="H57" i="9"/>
  <c r="G57" i="9"/>
  <c r="F57" i="9"/>
  <c r="H56" i="9"/>
  <c r="G56" i="9"/>
  <c r="F56" i="9"/>
  <c r="H55" i="9"/>
  <c r="E55" i="9" s="1"/>
  <c r="G55" i="9"/>
  <c r="F55" i="9"/>
  <c r="H54" i="9"/>
  <c r="E54" i="9" s="1"/>
  <c r="B54" i="9" s="1"/>
  <c r="G54" i="9"/>
  <c r="F54" i="9"/>
  <c r="H53" i="9"/>
  <c r="E53" i="9" s="1"/>
  <c r="B53" i="9" s="1"/>
  <c r="G53" i="9"/>
  <c r="F53" i="9"/>
  <c r="H52" i="9"/>
  <c r="G52" i="9"/>
  <c r="F52" i="9"/>
  <c r="H51" i="9"/>
  <c r="G51" i="9"/>
  <c r="F51" i="9"/>
  <c r="H50" i="9"/>
  <c r="G50" i="9"/>
  <c r="E50" i="9" s="1"/>
  <c r="B50" i="9" s="1"/>
  <c r="F50" i="9"/>
  <c r="H49" i="9"/>
  <c r="G49" i="9"/>
  <c r="F49" i="9"/>
  <c r="H48" i="9"/>
  <c r="G48" i="9"/>
  <c r="F48" i="9"/>
  <c r="H47" i="9"/>
  <c r="E47" i="9" s="1"/>
  <c r="B47" i="9" s="1"/>
  <c r="G47" i="9"/>
  <c r="F47" i="9"/>
  <c r="H46" i="9"/>
  <c r="G46" i="9"/>
  <c r="F46" i="9"/>
  <c r="H45" i="9"/>
  <c r="E45" i="9" s="1"/>
  <c r="G45" i="9"/>
  <c r="F45" i="9"/>
  <c r="H44" i="9"/>
  <c r="G44" i="9"/>
  <c r="F44" i="9"/>
  <c r="H43" i="9"/>
  <c r="E43" i="9" s="1"/>
  <c r="B43" i="9" s="1"/>
  <c r="G43" i="9"/>
  <c r="F43" i="9"/>
  <c r="H42" i="9"/>
  <c r="G42" i="9"/>
  <c r="F42" i="9"/>
  <c r="H41" i="9"/>
  <c r="G41" i="9"/>
  <c r="F41" i="9"/>
  <c r="H40" i="9"/>
  <c r="G40" i="9"/>
  <c r="E40" i="9" s="1"/>
  <c r="B40" i="9" s="1"/>
  <c r="F40" i="9"/>
  <c r="H39" i="9"/>
  <c r="E39" i="9" s="1"/>
  <c r="G39" i="9"/>
  <c r="F39" i="9"/>
  <c r="H38" i="9"/>
  <c r="G38" i="9"/>
  <c r="F38" i="9"/>
  <c r="H37" i="9"/>
  <c r="G37" i="9"/>
  <c r="F37" i="9"/>
  <c r="H36" i="9"/>
  <c r="G36" i="9"/>
  <c r="F36" i="9"/>
  <c r="H35" i="9"/>
  <c r="G35" i="9"/>
  <c r="E35" i="9" s="1"/>
  <c r="B35" i="9" s="1"/>
  <c r="F35" i="9"/>
  <c r="H34" i="9"/>
  <c r="G34" i="9"/>
  <c r="E34" i="9" s="1"/>
  <c r="B34" i="9" s="1"/>
  <c r="F34" i="9"/>
  <c r="H33" i="9"/>
  <c r="G33" i="9"/>
  <c r="F33" i="9"/>
  <c r="H32" i="9"/>
  <c r="G32" i="9"/>
  <c r="F32" i="9"/>
  <c r="H31" i="9"/>
  <c r="G31" i="9"/>
  <c r="F31" i="9"/>
  <c r="H30" i="9"/>
  <c r="G30" i="9"/>
  <c r="F30" i="9"/>
  <c r="H29" i="9"/>
  <c r="G29" i="9"/>
  <c r="F29" i="9"/>
  <c r="H28" i="9"/>
  <c r="E28" i="9" s="1"/>
  <c r="G28" i="9"/>
  <c r="F28" i="9"/>
  <c r="H27" i="9"/>
  <c r="E27" i="9" s="1"/>
  <c r="B27" i="9" s="1"/>
  <c r="G27" i="9"/>
  <c r="F27" i="9"/>
  <c r="H26" i="9"/>
  <c r="G26" i="9"/>
  <c r="E26" i="9" s="1"/>
  <c r="B26" i="9" s="1"/>
  <c r="F26" i="9"/>
  <c r="H25" i="9"/>
  <c r="G25" i="9"/>
  <c r="F25" i="9"/>
  <c r="F24" i="9"/>
  <c r="F4" i="9"/>
  <c r="O3" i="9"/>
  <c r="G296" i="9" s="1"/>
  <c r="E296" i="9" s="1"/>
  <c r="B296" i="9" s="1"/>
  <c r="I3" i="9"/>
  <c r="G191" i="9" s="1"/>
  <c r="E191" i="9" s="1"/>
  <c r="B191" i="9" s="1"/>
  <c r="H3" i="9"/>
  <c r="G3" i="9"/>
  <c r="D104" i="8"/>
  <c r="I41" i="3" s="1"/>
  <c r="D97" i="8"/>
  <c r="D92" i="8"/>
  <c r="C1669" i="1" s="1"/>
  <c r="D87" i="8"/>
  <c r="C1664" i="1" s="1"/>
  <c r="H1664" i="1" s="1"/>
  <c r="D82" i="8"/>
  <c r="C1659" i="1" s="1"/>
  <c r="G1659" i="1" s="1"/>
  <c r="D77" i="8"/>
  <c r="C1654" i="1" s="1"/>
  <c r="D72" i="8"/>
  <c r="D67" i="8"/>
  <c r="D62" i="8"/>
  <c r="D57" i="8"/>
  <c r="C1634" i="1" s="1"/>
  <c r="H1634" i="1" s="1"/>
  <c r="D52" i="8"/>
  <c r="D46" i="8"/>
  <c r="C1623" i="1" s="1"/>
  <c r="H1623" i="1" s="1"/>
  <c r="D37" i="8"/>
  <c r="D27" i="8"/>
  <c r="D18" i="8"/>
  <c r="D8" i="8"/>
  <c r="C1585" i="1" s="1"/>
  <c r="E44" i="7"/>
  <c r="D44" i="7"/>
  <c r="E39" i="7"/>
  <c r="E38" i="7" s="1"/>
  <c r="D39" i="7"/>
  <c r="D38" i="7" s="1"/>
  <c r="E30" i="7"/>
  <c r="D30" i="7"/>
  <c r="D22" i="7" s="1"/>
  <c r="H34" i="3" s="1"/>
  <c r="E23" i="7"/>
  <c r="D23" i="7"/>
  <c r="E14" i="7"/>
  <c r="D14" i="7"/>
  <c r="E7" i="7"/>
  <c r="D7" i="7"/>
  <c r="F140" i="6"/>
  <c r="F139" i="6"/>
  <c r="F138" i="6"/>
  <c r="F137" i="6"/>
  <c r="F136" i="6"/>
  <c r="F135" i="6"/>
  <c r="F134" i="6"/>
  <c r="F133" i="6"/>
  <c r="F132" i="6"/>
  <c r="F131" i="6"/>
  <c r="E130" i="6"/>
  <c r="E129" i="6" s="1"/>
  <c r="D1525" i="1" s="1"/>
  <c r="H1525" i="1" s="1"/>
  <c r="D130" i="6"/>
  <c r="D129" i="6"/>
  <c r="F128" i="6"/>
  <c r="F127" i="6"/>
  <c r="F126" i="6"/>
  <c r="F125" i="6"/>
  <c r="F124" i="6"/>
  <c r="F123" i="6"/>
  <c r="F122" i="6"/>
  <c r="E122" i="6"/>
  <c r="D122" i="6"/>
  <c r="F121" i="6"/>
  <c r="F120" i="6"/>
  <c r="F119" i="6"/>
  <c r="E118" i="6"/>
  <c r="D118" i="6"/>
  <c r="F117" i="6"/>
  <c r="F116" i="6"/>
  <c r="E115" i="6"/>
  <c r="D115" i="6"/>
  <c r="F115" i="6" s="1"/>
  <c r="D114" i="6"/>
  <c r="F113" i="6"/>
  <c r="F112" i="6"/>
  <c r="F111" i="6"/>
  <c r="F110" i="6"/>
  <c r="F109" i="6"/>
  <c r="F108" i="6"/>
  <c r="E107" i="6"/>
  <c r="D1503" i="1" s="1"/>
  <c r="D107" i="6"/>
  <c r="F106" i="6"/>
  <c r="F105" i="6"/>
  <c r="F104" i="6"/>
  <c r="F103" i="6"/>
  <c r="F102" i="6"/>
  <c r="F101" i="6"/>
  <c r="F100" i="6"/>
  <c r="E99" i="6"/>
  <c r="D1495" i="1" s="1"/>
  <c r="G1495" i="1" s="1"/>
  <c r="D99" i="6"/>
  <c r="F98" i="6"/>
  <c r="F97" i="6"/>
  <c r="F96" i="6"/>
  <c r="F95" i="6"/>
  <c r="E94" i="6"/>
  <c r="E89" i="6" s="1"/>
  <c r="D1485" i="1" s="1"/>
  <c r="D94" i="6"/>
  <c r="F93" i="6"/>
  <c r="F92" i="6"/>
  <c r="F91" i="6"/>
  <c r="E90" i="6"/>
  <c r="D90" i="6"/>
  <c r="F90" i="6" s="1"/>
  <c r="F88" i="6"/>
  <c r="F87" i="6"/>
  <c r="F86" i="6"/>
  <c r="F85" i="6"/>
  <c r="F84" i="6"/>
  <c r="F83" i="6"/>
  <c r="E82" i="6"/>
  <c r="D82" i="6"/>
  <c r="F81" i="6"/>
  <c r="F80" i="6"/>
  <c r="F79" i="6"/>
  <c r="F78" i="6"/>
  <c r="F77" i="6"/>
  <c r="F76" i="6"/>
  <c r="E75" i="6"/>
  <c r="D75" i="6"/>
  <c r="F74" i="6"/>
  <c r="F73" i="6"/>
  <c r="F72" i="6"/>
  <c r="F71" i="6"/>
  <c r="F70" i="6"/>
  <c r="F69" i="6"/>
  <c r="F68" i="6"/>
  <c r="F67" i="6"/>
  <c r="E66" i="6"/>
  <c r="D1462" i="1" s="1"/>
  <c r="D66" i="6"/>
  <c r="F65" i="6"/>
  <c r="F64" i="6"/>
  <c r="F63" i="6"/>
  <c r="F62" i="6"/>
  <c r="E61" i="6"/>
  <c r="D61" i="6"/>
  <c r="C1457" i="1" s="1"/>
  <c r="F60" i="6"/>
  <c r="F59" i="6"/>
  <c r="F58" i="6"/>
  <c r="F57" i="6"/>
  <c r="F56" i="6"/>
  <c r="F55" i="6"/>
  <c r="E54" i="6"/>
  <c r="D54" i="6"/>
  <c r="F53" i="6"/>
  <c r="F52" i="6"/>
  <c r="F51" i="6"/>
  <c r="E50" i="6"/>
  <c r="D50" i="6"/>
  <c r="F50" i="6" s="1"/>
  <c r="F49" i="6"/>
  <c r="F48" i="6"/>
  <c r="F47" i="6"/>
  <c r="F46" i="6"/>
  <c r="F45" i="6"/>
  <c r="F44" i="6"/>
  <c r="E43" i="6"/>
  <c r="D43" i="6"/>
  <c r="F42" i="6"/>
  <c r="F41" i="6"/>
  <c r="F40" i="6"/>
  <c r="E39" i="6"/>
  <c r="D1435" i="1" s="1"/>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F248" i="5"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211" i="5"/>
  <c r="F211" i="5" s="1"/>
  <c r="F210" i="5"/>
  <c r="F209" i="5"/>
  <c r="F208" i="5"/>
  <c r="F207" i="5"/>
  <c r="F206" i="5"/>
  <c r="F205" i="5"/>
  <c r="F204" i="5"/>
  <c r="E204" i="5"/>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E165" i="5"/>
  <c r="D1170" i="1" s="1"/>
  <c r="G1170" i="1" s="1"/>
  <c r="D165" i="5"/>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E136" i="5"/>
  <c r="E135" i="5" s="1"/>
  <c r="D1140" i="1" s="1"/>
  <c r="D136" i="5"/>
  <c r="D135" i="5"/>
  <c r="F134" i="5"/>
  <c r="F133" i="5"/>
  <c r="F132" i="5"/>
  <c r="F131" i="5"/>
  <c r="F130" i="5"/>
  <c r="F129" i="5"/>
  <c r="F128" i="5"/>
  <c r="F127" i="5"/>
  <c r="E127" i="5"/>
  <c r="D127" i="5"/>
  <c r="F126" i="5"/>
  <c r="F125" i="5"/>
  <c r="F124" i="5"/>
  <c r="F123" i="5"/>
  <c r="F122" i="5"/>
  <c r="F121" i="5"/>
  <c r="F120" i="5"/>
  <c r="E120" i="5"/>
  <c r="D120" i="5"/>
  <c r="D119" i="5" s="1"/>
  <c r="F118" i="5"/>
  <c r="F117" i="5"/>
  <c r="F116" i="5"/>
  <c r="F115" i="5"/>
  <c r="F114" i="5"/>
  <c r="F113" i="5"/>
  <c r="F112" i="5"/>
  <c r="F111" i="5"/>
  <c r="F110" i="5"/>
  <c r="F109" i="5"/>
  <c r="F108" i="5"/>
  <c r="E107" i="5"/>
  <c r="D1112" i="1" s="1"/>
  <c r="G1112"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1" i="5"/>
  <c r="F80" i="5"/>
  <c r="F79" i="5"/>
  <c r="F78" i="5"/>
  <c r="F77" i="5"/>
  <c r="E76" i="5"/>
  <c r="D1081" i="1" s="1"/>
  <c r="D76" i="5"/>
  <c r="F76" i="5" s="1"/>
  <c r="F75" i="5"/>
  <c r="F74" i="5"/>
  <c r="F73" i="5"/>
  <c r="F72" i="5"/>
  <c r="E71" i="5"/>
  <c r="D1076" i="1" s="1"/>
  <c r="D71" i="5"/>
  <c r="F68" i="5"/>
  <c r="F67" i="5"/>
  <c r="F66" i="5"/>
  <c r="F65" i="5"/>
  <c r="F64" i="5"/>
  <c r="E63" i="5"/>
  <c r="F63" i="5" s="1"/>
  <c r="D63" i="5"/>
  <c r="F62" i="5"/>
  <c r="F61" i="5"/>
  <c r="F60" i="5"/>
  <c r="F59" i="5"/>
  <c r="F58" i="5"/>
  <c r="F57" i="5"/>
  <c r="E56" i="5"/>
  <c r="D1061" i="1" s="1"/>
  <c r="D56" i="5"/>
  <c r="F55" i="5"/>
  <c r="F54" i="5"/>
  <c r="F53" i="5"/>
  <c r="E52" i="5"/>
  <c r="D52" i="5"/>
  <c r="F52" i="5" s="1"/>
  <c r="F51" i="5"/>
  <c r="F50" i="5"/>
  <c r="F49" i="5"/>
  <c r="F48" i="5"/>
  <c r="F47" i="5"/>
  <c r="F46" i="5"/>
  <c r="E45" i="5"/>
  <c r="F45" i="5" s="1"/>
  <c r="D45" i="5"/>
  <c r="F44" i="5"/>
  <c r="F43" i="5"/>
  <c r="F42" i="5"/>
  <c r="E41" i="5"/>
  <c r="D1046" i="1" s="1"/>
  <c r="D41" i="5"/>
  <c r="F40" i="5"/>
  <c r="F39" i="5"/>
  <c r="F38" i="5"/>
  <c r="F37" i="5"/>
  <c r="F36" i="5"/>
  <c r="E35" i="5"/>
  <c r="D35" i="5"/>
  <c r="F35" i="5" s="1"/>
  <c r="F34" i="5"/>
  <c r="F33" i="5"/>
  <c r="F32" i="5"/>
  <c r="F31" i="5"/>
  <c r="F30" i="5"/>
  <c r="E29" i="5"/>
  <c r="D1034" i="1" s="1"/>
  <c r="D29" i="5"/>
  <c r="F28" i="5"/>
  <c r="F27" i="5"/>
  <c r="F26" i="5"/>
  <c r="F25" i="5"/>
  <c r="F24" i="5"/>
  <c r="F23" i="5"/>
  <c r="F22" i="5"/>
  <c r="F21" i="5"/>
  <c r="F20" i="5"/>
  <c r="E19" i="5"/>
  <c r="D19" i="5"/>
  <c r="F18" i="5"/>
  <c r="F17" i="5"/>
  <c r="F16" i="5"/>
  <c r="F15" i="5"/>
  <c r="F14" i="5"/>
  <c r="E13" i="5"/>
  <c r="D1018" i="1" s="1"/>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F609" i="4" s="1"/>
  <c r="D609" i="4"/>
  <c r="F608" i="4"/>
  <c r="E607" i="4"/>
  <c r="H156" i="9" s="1"/>
  <c r="D607" i="4"/>
  <c r="F606" i="4"/>
  <c r="F605" i="4"/>
  <c r="F604" i="4"/>
  <c r="E603" i="4"/>
  <c r="D603" i="4"/>
  <c r="F603" i="4" s="1"/>
  <c r="F602" i="4"/>
  <c r="F601" i="4"/>
  <c r="F600" i="4"/>
  <c r="F599" i="4"/>
  <c r="E598" i="4"/>
  <c r="D592" i="1" s="1"/>
  <c r="D598" i="4"/>
  <c r="F596" i="4"/>
  <c r="F595" i="4"/>
  <c r="E594" i="4"/>
  <c r="D594" i="4"/>
  <c r="F593" i="4"/>
  <c r="F592" i="4"/>
  <c r="F591" i="4"/>
  <c r="E591" i="4"/>
  <c r="D591" i="4"/>
  <c r="F590" i="4"/>
  <c r="E589" i="4"/>
  <c r="E584" i="4" s="1"/>
  <c r="D589" i="4"/>
  <c r="F589" i="4" s="1"/>
  <c r="F588" i="4"/>
  <c r="F587" i="4"/>
  <c r="F586" i="4"/>
  <c r="F585" i="4"/>
  <c r="E585" i="4"/>
  <c r="D585" i="4"/>
  <c r="F583" i="4"/>
  <c r="F582" i="4"/>
  <c r="E581" i="4"/>
  <c r="D581" i="4"/>
  <c r="F581" i="4" s="1"/>
  <c r="F580" i="4"/>
  <c r="F579" i="4"/>
  <c r="E578" i="4"/>
  <c r="D578" i="4"/>
  <c r="F578" i="4" s="1"/>
  <c r="F577" i="4"/>
  <c r="F576" i="4"/>
  <c r="E575" i="4"/>
  <c r="D569" i="1" s="1"/>
  <c r="H569" i="1" s="1"/>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E542" i="4"/>
  <c r="D542" i="4"/>
  <c r="F542" i="4" s="1"/>
  <c r="F541" i="4"/>
  <c r="F540" i="4"/>
  <c r="F539" i="4"/>
  <c r="F538" i="4"/>
  <c r="F537" i="4"/>
  <c r="E537" i="4"/>
  <c r="D537" i="4"/>
  <c r="F534" i="4"/>
  <c r="F533" i="4"/>
  <c r="F532" i="4"/>
  <c r="E532" i="4"/>
  <c r="D532" i="4"/>
  <c r="F531" i="4"/>
  <c r="F530" i="4"/>
  <c r="E529" i="4"/>
  <c r="D529" i="4"/>
  <c r="F529" i="4" s="1"/>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E497" i="4"/>
  <c r="D497" i="4"/>
  <c r="F497" i="4" s="1"/>
  <c r="F496" i="4"/>
  <c r="F495" i="4"/>
  <c r="F494" i="4"/>
  <c r="F493" i="4"/>
  <c r="E492" i="4"/>
  <c r="D492" i="4"/>
  <c r="F490" i="4"/>
  <c r="F489" i="4"/>
  <c r="E488" i="4"/>
  <c r="D488" i="4"/>
  <c r="F487" i="4"/>
  <c r="F486" i="4"/>
  <c r="E485" i="4"/>
  <c r="D485" i="4"/>
  <c r="F485" i="4" s="1"/>
  <c r="F484" i="4"/>
  <c r="F483" i="4"/>
  <c r="F482" i="4"/>
  <c r="F481" i="4"/>
  <c r="E480" i="4"/>
  <c r="E479" i="4" s="1"/>
  <c r="D480" i="4"/>
  <c r="F478" i="4"/>
  <c r="F477"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E437" i="4"/>
  <c r="D437" i="4"/>
  <c r="F436" i="4"/>
  <c r="F435" i="4"/>
  <c r="F434" i="4"/>
  <c r="F433" i="4"/>
  <c r="E432" i="4"/>
  <c r="D432" i="4"/>
  <c r="E428" i="4"/>
  <c r="D428" i="4"/>
  <c r="E427" i="4"/>
  <c r="D427" i="4"/>
  <c r="E426" i="4"/>
  <c r="D421" i="1" s="1"/>
  <c r="D426" i="4"/>
  <c r="D647" i="4" s="1"/>
  <c r="F421" i="4"/>
  <c r="F420" i="4"/>
  <c r="F419" i="4"/>
  <c r="F416" i="4"/>
  <c r="F415" i="4"/>
  <c r="F414" i="4"/>
  <c r="F413" i="4"/>
  <c r="E412" i="4"/>
  <c r="D412" i="4"/>
  <c r="F411" i="4"/>
  <c r="F410" i="4"/>
  <c r="E410" i="4"/>
  <c r="D410" i="4"/>
  <c r="F409" i="4"/>
  <c r="F408" i="4"/>
  <c r="F407" i="4"/>
  <c r="E407" i="4"/>
  <c r="E406" i="4" s="1"/>
  <c r="D407" i="4"/>
  <c r="D406" i="4" s="1"/>
  <c r="F406" i="4" s="1"/>
  <c r="F405" i="4"/>
  <c r="F404" i="4"/>
  <c r="F403" i="4"/>
  <c r="F402" i="4"/>
  <c r="E401" i="4"/>
  <c r="D396" i="1" s="1"/>
  <c r="D401" i="4"/>
  <c r="F400" i="4"/>
  <c r="F399" i="4"/>
  <c r="E398" i="4"/>
  <c r="D398" i="4"/>
  <c r="F397" i="4"/>
  <c r="F396" i="4"/>
  <c r="F395" i="4"/>
  <c r="F394" i="4"/>
  <c r="E393" i="4"/>
  <c r="D393" i="4"/>
  <c r="F392" i="4"/>
  <c r="F391" i="4"/>
  <c r="F390" i="4"/>
  <c r="F389" i="4"/>
  <c r="E388" i="4"/>
  <c r="D383" i="1" s="1"/>
  <c r="G383" i="1" s="1"/>
  <c r="D388" i="4"/>
  <c r="F387" i="4"/>
  <c r="F386" i="4"/>
  <c r="F385" i="4"/>
  <c r="F384" i="4"/>
  <c r="F383" i="4"/>
  <c r="F382" i="4"/>
  <c r="F381" i="4"/>
  <c r="F380" i="4"/>
  <c r="E379" i="4"/>
  <c r="F379" i="4" s="1"/>
  <c r="D379" i="4"/>
  <c r="F378" i="4"/>
  <c r="F377" i="4"/>
  <c r="F376" i="4"/>
  <c r="F375" i="4"/>
  <c r="E374" i="4"/>
  <c r="D369" i="1" s="1"/>
  <c r="G369" i="1" s="1"/>
  <c r="D374" i="4"/>
  <c r="F372" i="4"/>
  <c r="F371" i="4"/>
  <c r="F370" i="4"/>
  <c r="F369" i="4"/>
  <c r="F368" i="4"/>
  <c r="F367" i="4"/>
  <c r="E366" i="4"/>
  <c r="F366" i="4" s="1"/>
  <c r="D366" i="4"/>
  <c r="F365" i="4"/>
  <c r="F364" i="4"/>
  <c r="F363" i="4"/>
  <c r="E362" i="4"/>
  <c r="F362" i="4" s="1"/>
  <c r="D362" i="4"/>
  <c r="D361"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F327" i="4" s="1"/>
  <c r="D327" i="4"/>
  <c r="F326" i="4"/>
  <c r="F325" i="4"/>
  <c r="F324" i="4"/>
  <c r="F323" i="4"/>
  <c r="E322" i="4"/>
  <c r="D322" i="4"/>
  <c r="F320" i="4"/>
  <c r="F319" i="4"/>
  <c r="F318" i="4"/>
  <c r="F317" i="4"/>
  <c r="F316" i="4"/>
  <c r="F315" i="4"/>
  <c r="E314" i="4"/>
  <c r="F314"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7" i="4"/>
  <c r="F276" i="4"/>
  <c r="F275" i="4"/>
  <c r="E274" i="4"/>
  <c r="D274" i="4"/>
  <c r="F272" i="4"/>
  <c r="F271" i="4"/>
  <c r="F270" i="4"/>
  <c r="E269" i="4"/>
  <c r="D269" i="4"/>
  <c r="F268" i="4"/>
  <c r="F267" i="4"/>
  <c r="F266" i="4"/>
  <c r="F265" i="4"/>
  <c r="F264" i="4"/>
  <c r="F263" i="4"/>
  <c r="E263" i="4"/>
  <c r="E262" i="4" s="1"/>
  <c r="D263" i="4"/>
  <c r="D262" i="4" s="1"/>
  <c r="F261" i="4"/>
  <c r="F260" i="4"/>
  <c r="F259" i="4"/>
  <c r="F258" i="4"/>
  <c r="E257" i="4"/>
  <c r="D253" i="1" s="1"/>
  <c r="D257" i="4"/>
  <c r="F256" i="4"/>
  <c r="F255" i="4"/>
  <c r="E254" i="4"/>
  <c r="D254" i="4"/>
  <c r="F254" i="4" s="1"/>
  <c r="F253" i="4"/>
  <c r="F252" i="4"/>
  <c r="F251" i="4"/>
  <c r="E250" i="4"/>
  <c r="D246" i="1" s="1"/>
  <c r="D250" i="4"/>
  <c r="F249" i="4"/>
  <c r="F248" i="4"/>
  <c r="F247" i="4"/>
  <c r="E246" i="4"/>
  <c r="D246" i="4"/>
  <c r="F245" i="4"/>
  <c r="F244" i="4"/>
  <c r="F243" i="4"/>
  <c r="E242" i="4"/>
  <c r="D242" i="4"/>
  <c r="F242" i="4" s="1"/>
  <c r="F241" i="4"/>
  <c r="F240" i="4"/>
  <c r="F239" i="4"/>
  <c r="F238" i="4"/>
  <c r="E237" i="4"/>
  <c r="D233" i="1" s="1"/>
  <c r="H233" i="1" s="1"/>
  <c r="D237" i="4"/>
  <c r="F236" i="4"/>
  <c r="F235" i="4"/>
  <c r="F234" i="4"/>
  <c r="E234" i="4"/>
  <c r="D234" i="4"/>
  <c r="F233" i="4"/>
  <c r="F232" i="4"/>
  <c r="E231" i="4"/>
  <c r="D231" i="4"/>
  <c r="F229" i="4"/>
  <c r="F228" i="4"/>
  <c r="F227" i="4"/>
  <c r="F226" i="4"/>
  <c r="E225" i="4"/>
  <c r="D221" i="1" s="1"/>
  <c r="H221" i="1" s="1"/>
  <c r="D225" i="4"/>
  <c r="F224" i="4"/>
  <c r="F223" i="4"/>
  <c r="E222" i="4"/>
  <c r="D222" i="4"/>
  <c r="F220" i="4"/>
  <c r="F219" i="4"/>
  <c r="F218" i="4"/>
  <c r="F217" i="4"/>
  <c r="E216" i="4"/>
  <c r="D216" i="4"/>
  <c r="F216" i="4" s="1"/>
  <c r="F215" i="4"/>
  <c r="F214" i="4"/>
  <c r="F213" i="4"/>
  <c r="F212" i="4"/>
  <c r="F211" i="4"/>
  <c r="F210" i="4"/>
  <c r="F209" i="4"/>
  <c r="E208" i="4"/>
  <c r="F208" i="4"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D156" i="1" s="1"/>
  <c r="G156" i="1" s="1"/>
  <c r="D160" i="4"/>
  <c r="F159" i="4"/>
  <c r="F158" i="4"/>
  <c r="F157" i="4"/>
  <c r="F156" i="4"/>
  <c r="F155" i="4"/>
  <c r="E154" i="4"/>
  <c r="D154" i="4"/>
  <c r="E153" i="4"/>
  <c r="D149" i="1" s="1"/>
  <c r="F151" i="4"/>
  <c r="F150" i="4"/>
  <c r="F149" i="4"/>
  <c r="F148" i="4"/>
  <c r="F147" i="4"/>
  <c r="F146" i="4"/>
  <c r="F145" i="4"/>
  <c r="F144" i="4"/>
  <c r="F143" i="4"/>
  <c r="F142" i="4"/>
  <c r="E141" i="4"/>
  <c r="E140" i="4" s="1"/>
  <c r="D141" i="4"/>
  <c r="F139" i="4"/>
  <c r="F138" i="4"/>
  <c r="F137" i="4"/>
  <c r="F136" i="4"/>
  <c r="F135" i="4"/>
  <c r="E135" i="4"/>
  <c r="E134" i="4" s="1"/>
  <c r="D135" i="4"/>
  <c r="D134" i="4" s="1"/>
  <c r="F134" i="4" s="1"/>
  <c r="F133" i="4"/>
  <c r="F132" i="4"/>
  <c r="F131" i="4"/>
  <c r="F130" i="4"/>
  <c r="E129" i="4"/>
  <c r="D129" i="4"/>
  <c r="F128" i="4"/>
  <c r="F127" i="4"/>
  <c r="E126" i="4"/>
  <c r="D126" i="4"/>
  <c r="F124" i="4"/>
  <c r="F123" i="4"/>
  <c r="F122" i="4"/>
  <c r="F121" i="4"/>
  <c r="E120" i="4"/>
  <c r="F120" i="4" s="1"/>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87" i="1" s="1"/>
  <c r="H87" i="1" s="1"/>
  <c r="D91" i="4"/>
  <c r="F90" i="4"/>
  <c r="F89" i="4"/>
  <c r="F88" i="4"/>
  <c r="F87" i="4"/>
  <c r="F86" i="4"/>
  <c r="F85" i="4"/>
  <c r="F84" i="4"/>
  <c r="E83" i="4"/>
  <c r="D79" i="1" s="1"/>
  <c r="H79" i="1" s="1"/>
  <c r="D83" i="4"/>
  <c r="F81" i="4"/>
  <c r="F80" i="4"/>
  <c r="F79" i="4"/>
  <c r="F78" i="4"/>
  <c r="E77" i="4"/>
  <c r="D77" i="4"/>
  <c r="F77" i="4" s="1"/>
  <c r="F76" i="4"/>
  <c r="F75" i="4"/>
  <c r="F74" i="4"/>
  <c r="E74" i="4"/>
  <c r="D74" i="4"/>
  <c r="F73" i="4"/>
  <c r="F72" i="4"/>
  <c r="E71" i="4"/>
  <c r="D71" i="4"/>
  <c r="F71" i="4" s="1"/>
  <c r="F70" i="4"/>
  <c r="F69" i="4"/>
  <c r="E68" i="4"/>
  <c r="D68" i="4"/>
  <c r="F68" i="4" s="1"/>
  <c r="F67" i="4"/>
  <c r="F66" i="4"/>
  <c r="F65" i="4"/>
  <c r="E64" i="4"/>
  <c r="F64" i="4" s="1"/>
  <c r="D64" i="4"/>
  <c r="F63" i="4"/>
  <c r="F62" i="4"/>
  <c r="E61" i="4"/>
  <c r="D61" i="4"/>
  <c r="F60" i="4"/>
  <c r="F59" i="4"/>
  <c r="F58" i="4"/>
  <c r="E58" i="4"/>
  <c r="D58" i="4"/>
  <c r="F57" i="4"/>
  <c r="F56" i="4"/>
  <c r="F55" i="4"/>
  <c r="F54" i="4"/>
  <c r="E53" i="4"/>
  <c r="D49" i="1" s="1"/>
  <c r="D53" i="4"/>
  <c r="F52" i="4"/>
  <c r="F51" i="4"/>
  <c r="E50" i="4"/>
  <c r="D50" i="4"/>
  <c r="F48" i="4"/>
  <c r="F47" i="4"/>
  <c r="F46" i="4"/>
  <c r="F45" i="4"/>
  <c r="E44" i="4"/>
  <c r="E43" i="4" s="1"/>
  <c r="D44" i="4"/>
  <c r="F42" i="4"/>
  <c r="F41" i="4"/>
  <c r="F40" i="4"/>
  <c r="F39" i="4"/>
  <c r="E39" i="4"/>
  <c r="D39" i="4"/>
  <c r="F38" i="4"/>
  <c r="F37" i="4"/>
  <c r="E36" i="4"/>
  <c r="D36" i="4"/>
  <c r="F35" i="4"/>
  <c r="F34" i="4"/>
  <c r="F33" i="4"/>
  <c r="F32" i="4"/>
  <c r="F31" i="4"/>
  <c r="F30"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C1683" i="1"/>
  <c r="G1683" i="1" s="1"/>
  <c r="C1682" i="1"/>
  <c r="H1682" i="1" s="1"/>
  <c r="C1681" i="1"/>
  <c r="H1681" i="1" s="1"/>
  <c r="C1680" i="1"/>
  <c r="H1680" i="1" s="1"/>
  <c r="C1679" i="1"/>
  <c r="H1679" i="1" s="1"/>
  <c r="G1678" i="1"/>
  <c r="C1678" i="1"/>
  <c r="H1678" i="1" s="1"/>
  <c r="H1677" i="1"/>
  <c r="C1677" i="1"/>
  <c r="G1677" i="1" s="1"/>
  <c r="C1676" i="1"/>
  <c r="H1675" i="1"/>
  <c r="C1675" i="1"/>
  <c r="G1675" i="1" s="1"/>
  <c r="C1674" i="1"/>
  <c r="H1674" i="1" s="1"/>
  <c r="C1673" i="1"/>
  <c r="H1673" i="1" s="1"/>
  <c r="C1672" i="1"/>
  <c r="G1672" i="1" s="1"/>
  <c r="C1671" i="1"/>
  <c r="H1671" i="1" s="1"/>
  <c r="C1670" i="1"/>
  <c r="G1670" i="1" s="1"/>
  <c r="C1668" i="1"/>
  <c r="C1667" i="1"/>
  <c r="C1666" i="1"/>
  <c r="H1666" i="1" s="1"/>
  <c r="C1665" i="1"/>
  <c r="H1665" i="1" s="1"/>
  <c r="C1663" i="1"/>
  <c r="H1663" i="1" s="1"/>
  <c r="H1662" i="1"/>
  <c r="C1662" i="1"/>
  <c r="G1662" i="1" s="1"/>
  <c r="C1661" i="1"/>
  <c r="G1661" i="1" s="1"/>
  <c r="C1660" i="1"/>
  <c r="C1658" i="1"/>
  <c r="H1658" i="1" s="1"/>
  <c r="C1657" i="1"/>
  <c r="H1657" i="1" s="1"/>
  <c r="H1656" i="1"/>
  <c r="G1656" i="1"/>
  <c r="C1656" i="1"/>
  <c r="C1655" i="1"/>
  <c r="H1655" i="1" s="1"/>
  <c r="C1653" i="1"/>
  <c r="C1652" i="1"/>
  <c r="H1651" i="1"/>
  <c r="C1651" i="1"/>
  <c r="G1651" i="1" s="1"/>
  <c r="C1650" i="1"/>
  <c r="H1650" i="1" s="1"/>
  <c r="C1649" i="1"/>
  <c r="C1648" i="1"/>
  <c r="C1647" i="1"/>
  <c r="H1647" i="1" s="1"/>
  <c r="H1646" i="1"/>
  <c r="G1646" i="1"/>
  <c r="C1646" i="1"/>
  <c r="C1645" i="1"/>
  <c r="H1645" i="1" s="1"/>
  <c r="C1644" i="1"/>
  <c r="C1643" i="1"/>
  <c r="C1642" i="1"/>
  <c r="H1642" i="1" s="1"/>
  <c r="C1641" i="1"/>
  <c r="C1640" i="1"/>
  <c r="H1640" i="1" s="1"/>
  <c r="C1639" i="1"/>
  <c r="H1639" i="1" s="1"/>
  <c r="C1638" i="1"/>
  <c r="H1638" i="1" s="1"/>
  <c r="C1637" i="1"/>
  <c r="G1637" i="1" s="1"/>
  <c r="C1636" i="1"/>
  <c r="C1635" i="1"/>
  <c r="G1635" i="1" s="1"/>
  <c r="C1633" i="1"/>
  <c r="H1632" i="1"/>
  <c r="G1632" i="1"/>
  <c r="C1632" i="1"/>
  <c r="C1631" i="1"/>
  <c r="H1631" i="1" s="1"/>
  <c r="C1630" i="1"/>
  <c r="H1629" i="1"/>
  <c r="G1629" i="1"/>
  <c r="C1629" i="1"/>
  <c r="C1627" i="1"/>
  <c r="G1627" i="1" s="1"/>
  <c r="C1626" i="1"/>
  <c r="H1626" i="1" s="1"/>
  <c r="C1625" i="1"/>
  <c r="H1624" i="1"/>
  <c r="C1624" i="1"/>
  <c r="G1624" i="1" s="1"/>
  <c r="C1620" i="1"/>
  <c r="C1619" i="1"/>
  <c r="C1618" i="1"/>
  <c r="H1618" i="1" s="1"/>
  <c r="G1617" i="1"/>
  <c r="C1617" i="1"/>
  <c r="H1617" i="1" s="1"/>
  <c r="H1616" i="1"/>
  <c r="G1616" i="1"/>
  <c r="C1616" i="1"/>
  <c r="C1615" i="1"/>
  <c r="H1615" i="1" s="1"/>
  <c r="C1614" i="1"/>
  <c r="G1614" i="1" s="1"/>
  <c r="C1613" i="1"/>
  <c r="H1613" i="1" s="1"/>
  <c r="C1612" i="1"/>
  <c r="C1611" i="1"/>
  <c r="C1610" i="1"/>
  <c r="H1610" i="1" s="1"/>
  <c r="C1609" i="1"/>
  <c r="H1609" i="1" s="1"/>
  <c r="H1608" i="1"/>
  <c r="G1608" i="1"/>
  <c r="C1608" i="1"/>
  <c r="C1607" i="1"/>
  <c r="H1607" i="1" s="1"/>
  <c r="C1606" i="1"/>
  <c r="G1606" i="1" s="1"/>
  <c r="H1605" i="1"/>
  <c r="C1605" i="1"/>
  <c r="G1605" i="1" s="1"/>
  <c r="C1604" i="1"/>
  <c r="C1603" i="1"/>
  <c r="C1601" i="1"/>
  <c r="C1600" i="1"/>
  <c r="H1600" i="1" s="1"/>
  <c r="C1599" i="1"/>
  <c r="H1599" i="1" s="1"/>
  <c r="C1598" i="1"/>
  <c r="G1597" i="1"/>
  <c r="C1597" i="1"/>
  <c r="H1597" i="1" s="1"/>
  <c r="C1596" i="1"/>
  <c r="C1595" i="1"/>
  <c r="G1595" i="1" s="1"/>
  <c r="C1594" i="1"/>
  <c r="H1594" i="1" s="1"/>
  <c r="C1593" i="1"/>
  <c r="G1592" i="1"/>
  <c r="C1592" i="1"/>
  <c r="H1592" i="1" s="1"/>
  <c r="C1591" i="1"/>
  <c r="H1591" i="1" s="1"/>
  <c r="C1590" i="1"/>
  <c r="H1590" i="1" s="1"/>
  <c r="C1589" i="1"/>
  <c r="G1589" i="1" s="1"/>
  <c r="C1588" i="1"/>
  <c r="C1587" i="1"/>
  <c r="G1587" i="1" s="1"/>
  <c r="C1586" i="1"/>
  <c r="H1586" i="1" s="1"/>
  <c r="C1584" i="1"/>
  <c r="G1584" i="1" s="1"/>
  <c r="H1582" i="1"/>
  <c r="G1582" i="1"/>
  <c r="C1582" i="1"/>
  <c r="D1581" i="1"/>
  <c r="C1581" i="1"/>
  <c r="J1581" i="1" s="1"/>
  <c r="H1580" i="1"/>
  <c r="D1580" i="1"/>
  <c r="C1580" i="1"/>
  <c r="J1580" i="1" s="1"/>
  <c r="D1579" i="1"/>
  <c r="C1579" i="1"/>
  <c r="H1579" i="1" s="1"/>
  <c r="D1578" i="1"/>
  <c r="G1578" i="1" s="1"/>
  <c r="C1578" i="1"/>
  <c r="H1577" i="1"/>
  <c r="D1577" i="1"/>
  <c r="C1577" i="1"/>
  <c r="D1576" i="1"/>
  <c r="C1576" i="1"/>
  <c r="H1576" i="1" s="1"/>
  <c r="G1575" i="1"/>
  <c r="D1575" i="1"/>
  <c r="C1575" i="1"/>
  <c r="J1574" i="1"/>
  <c r="D1574" i="1"/>
  <c r="C1574" i="1"/>
  <c r="D1573" i="1"/>
  <c r="H1573" i="1" s="1"/>
  <c r="C1573" i="1"/>
  <c r="D1572" i="1"/>
  <c r="G1572" i="1" s="1"/>
  <c r="C1572" i="1"/>
  <c r="D1571" i="1"/>
  <c r="D1570" i="1"/>
  <c r="H1570" i="1" s="1"/>
  <c r="C1570" i="1"/>
  <c r="D1569" i="1"/>
  <c r="G1569" i="1" s="1"/>
  <c r="C1569" i="1"/>
  <c r="D1568" i="1"/>
  <c r="C1568" i="1"/>
  <c r="J1568" i="1" s="1"/>
  <c r="D1567" i="1"/>
  <c r="J1567" i="1" s="1"/>
  <c r="C1567" i="1"/>
  <c r="H1567" i="1" s="1"/>
  <c r="H1566" i="1"/>
  <c r="D1566" i="1"/>
  <c r="C1566" i="1"/>
  <c r="D1565" i="1"/>
  <c r="C1565" i="1"/>
  <c r="D1564" i="1"/>
  <c r="C1564" i="1"/>
  <c r="D1563" i="1"/>
  <c r="G1563" i="1" s="1"/>
  <c r="C1563" i="1"/>
  <c r="D1562" i="1"/>
  <c r="C1562" i="1"/>
  <c r="D1561" i="1"/>
  <c r="C1561" i="1"/>
  <c r="D1560" i="1"/>
  <c r="C1560" i="1"/>
  <c r="G1560" i="1" s="1"/>
  <c r="D1559" i="1"/>
  <c r="C1559" i="1"/>
  <c r="D1558" i="1"/>
  <c r="C1558" i="1"/>
  <c r="D1557" i="1"/>
  <c r="C1557" i="1"/>
  <c r="C1556" i="1"/>
  <c r="J1554" i="1"/>
  <c r="H1554" i="1"/>
  <c r="D1554" i="1"/>
  <c r="C1554" i="1"/>
  <c r="G1554" i="1" s="1"/>
  <c r="D1553" i="1"/>
  <c r="H1553" i="1" s="1"/>
  <c r="C1553" i="1"/>
  <c r="G1552" i="1"/>
  <c r="D1552" i="1"/>
  <c r="C1552" i="1"/>
  <c r="D1551" i="1"/>
  <c r="C1551" i="1"/>
  <c r="J1551" i="1" s="1"/>
  <c r="D1550" i="1"/>
  <c r="J1550" i="1" s="1"/>
  <c r="C1550" i="1"/>
  <c r="H1550" i="1" s="1"/>
  <c r="D1549" i="1"/>
  <c r="C1549" i="1"/>
  <c r="D1548" i="1"/>
  <c r="G1548" i="1" s="1"/>
  <c r="C1548" i="1"/>
  <c r="D1547" i="1"/>
  <c r="C1547" i="1"/>
  <c r="H1547" i="1" s="1"/>
  <c r="J1546" i="1"/>
  <c r="H1546" i="1"/>
  <c r="D1546" i="1"/>
  <c r="C1546" i="1"/>
  <c r="G1546" i="1" s="1"/>
  <c r="I1546" i="1" s="1"/>
  <c r="G1545" i="1"/>
  <c r="D1545" i="1"/>
  <c r="C1545" i="1"/>
  <c r="D1544" i="1"/>
  <c r="C1544" i="1"/>
  <c r="D1543" i="1"/>
  <c r="C1543" i="1"/>
  <c r="J1542" i="1"/>
  <c r="G1542" i="1"/>
  <c r="I1542" i="1" s="1"/>
  <c r="D1542" i="1"/>
  <c r="C1542" i="1"/>
  <c r="H1542" i="1" s="1"/>
  <c r="D1541" i="1"/>
  <c r="C1541" i="1"/>
  <c r="D1540" i="1"/>
  <c r="C1540" i="1"/>
  <c r="H1540" i="1" s="1"/>
  <c r="D1536" i="1"/>
  <c r="C1536" i="1"/>
  <c r="G1535" i="1"/>
  <c r="D1535" i="1"/>
  <c r="C1535" i="1"/>
  <c r="D1534" i="1"/>
  <c r="C1534" i="1"/>
  <c r="D1533" i="1"/>
  <c r="C1533" i="1"/>
  <c r="H1533" i="1" s="1"/>
  <c r="D1532" i="1"/>
  <c r="C1532" i="1"/>
  <c r="D1531" i="1"/>
  <c r="C1531" i="1"/>
  <c r="D1530" i="1"/>
  <c r="C1530" i="1"/>
  <c r="D1529" i="1"/>
  <c r="C1529" i="1"/>
  <c r="G1529" i="1" s="1"/>
  <c r="D1528" i="1"/>
  <c r="C1528" i="1"/>
  <c r="D1527" i="1"/>
  <c r="C1527" i="1"/>
  <c r="H1527" i="1" s="1"/>
  <c r="D1526" i="1"/>
  <c r="C1526" i="1"/>
  <c r="C1525" i="1"/>
  <c r="D1524" i="1"/>
  <c r="C1524" i="1"/>
  <c r="D1523" i="1"/>
  <c r="C1523" i="1"/>
  <c r="H1523" i="1" s="1"/>
  <c r="D1522" i="1"/>
  <c r="C1522" i="1"/>
  <c r="D1521" i="1"/>
  <c r="C1521" i="1"/>
  <c r="G1521" i="1" s="1"/>
  <c r="D1520" i="1"/>
  <c r="C1520" i="1"/>
  <c r="D1519" i="1"/>
  <c r="C1519" i="1"/>
  <c r="G1519" i="1" s="1"/>
  <c r="D1518" i="1"/>
  <c r="C1518" i="1"/>
  <c r="D1517" i="1"/>
  <c r="C1517" i="1"/>
  <c r="D1516" i="1"/>
  <c r="C1516" i="1"/>
  <c r="D1515" i="1"/>
  <c r="G1515" i="1" s="1"/>
  <c r="C1515" i="1"/>
  <c r="D1514" i="1"/>
  <c r="C1514" i="1"/>
  <c r="D1513" i="1"/>
  <c r="C1513" i="1"/>
  <c r="D1512" i="1"/>
  <c r="C1512" i="1"/>
  <c r="C1511" i="1"/>
  <c r="D1509" i="1"/>
  <c r="C1509" i="1"/>
  <c r="D1508" i="1"/>
  <c r="C1508" i="1"/>
  <c r="D1507" i="1"/>
  <c r="G1507" i="1" s="1"/>
  <c r="C1507" i="1"/>
  <c r="D1506" i="1"/>
  <c r="C1506" i="1"/>
  <c r="D1505" i="1"/>
  <c r="H1505" i="1" s="1"/>
  <c r="C1505" i="1"/>
  <c r="D1504" i="1"/>
  <c r="C1504" i="1"/>
  <c r="D1502" i="1"/>
  <c r="C1502" i="1"/>
  <c r="D1501" i="1"/>
  <c r="C1501" i="1"/>
  <c r="G1501" i="1" s="1"/>
  <c r="D1500" i="1"/>
  <c r="C1500" i="1"/>
  <c r="G1499" i="1"/>
  <c r="D1499" i="1"/>
  <c r="C1499" i="1"/>
  <c r="D1498" i="1"/>
  <c r="C1498" i="1"/>
  <c r="D1497" i="1"/>
  <c r="C1497" i="1"/>
  <c r="D1496" i="1"/>
  <c r="C1496" i="1"/>
  <c r="C1495" i="1"/>
  <c r="D1494" i="1"/>
  <c r="C1494" i="1"/>
  <c r="H1493" i="1"/>
  <c r="D1493" i="1"/>
  <c r="C1493" i="1"/>
  <c r="G1493" i="1" s="1"/>
  <c r="D1492" i="1"/>
  <c r="C1492" i="1"/>
  <c r="D1491" i="1"/>
  <c r="C1491" i="1"/>
  <c r="D1490" i="1"/>
  <c r="C1490" i="1"/>
  <c r="D1489" i="1"/>
  <c r="H1489" i="1" s="1"/>
  <c r="C1489" i="1"/>
  <c r="D1488" i="1"/>
  <c r="C1488" i="1"/>
  <c r="D1487" i="1"/>
  <c r="G1487" i="1" s="1"/>
  <c r="C1487" i="1"/>
  <c r="D1486"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D1470" i="1"/>
  <c r="C1470" i="1"/>
  <c r="D1469" i="1"/>
  <c r="C1469" i="1"/>
  <c r="D1468" i="1"/>
  <c r="C1468" i="1"/>
  <c r="D1467" i="1"/>
  <c r="C1467" i="1"/>
  <c r="D1466" i="1"/>
  <c r="C1466" i="1"/>
  <c r="D1465" i="1"/>
  <c r="C1465" i="1"/>
  <c r="D1464" i="1"/>
  <c r="C1464" i="1"/>
  <c r="D1463" i="1"/>
  <c r="C1463" i="1"/>
  <c r="C1462" i="1"/>
  <c r="D1461" i="1"/>
  <c r="C1461" i="1"/>
  <c r="D1460" i="1"/>
  <c r="C1460" i="1"/>
  <c r="D1459" i="1"/>
  <c r="H1459" i="1" s="1"/>
  <c r="C1459" i="1"/>
  <c r="D1458" i="1"/>
  <c r="C1458" i="1"/>
  <c r="D1457" i="1"/>
  <c r="D1456" i="1"/>
  <c r="C1456" i="1"/>
  <c r="D1455" i="1"/>
  <c r="C1455" i="1"/>
  <c r="G1455" i="1" s="1"/>
  <c r="D1454" i="1"/>
  <c r="C1454" i="1"/>
  <c r="H1453" i="1"/>
  <c r="D1453" i="1"/>
  <c r="C1453" i="1"/>
  <c r="D1452" i="1"/>
  <c r="C1452" i="1"/>
  <c r="D1451" i="1"/>
  <c r="H1451" i="1" s="1"/>
  <c r="C1451" i="1"/>
  <c r="D1450" i="1"/>
  <c r="D1449" i="1"/>
  <c r="C1449" i="1"/>
  <c r="D1448" i="1"/>
  <c r="C1448" i="1"/>
  <c r="D1447" i="1"/>
  <c r="C1447" i="1"/>
  <c r="D1446" i="1"/>
  <c r="C1446" i="1"/>
  <c r="D1445" i="1"/>
  <c r="C1445" i="1"/>
  <c r="G1445" i="1" s="1"/>
  <c r="D1444" i="1"/>
  <c r="C1444" i="1"/>
  <c r="D1443" i="1"/>
  <c r="C1443" i="1"/>
  <c r="H1443" i="1" s="1"/>
  <c r="D1442" i="1"/>
  <c r="C1442" i="1"/>
  <c r="D1441" i="1"/>
  <c r="C1441" i="1"/>
  <c r="H1440" i="1"/>
  <c r="D1440" i="1"/>
  <c r="C1440" i="1"/>
  <c r="D1439" i="1"/>
  <c r="C1439" i="1"/>
  <c r="D1438" i="1"/>
  <c r="C1438" i="1"/>
  <c r="D1437" i="1"/>
  <c r="H1437" i="1" s="1"/>
  <c r="C1437" i="1"/>
  <c r="D1436" i="1"/>
  <c r="H1436" i="1" s="1"/>
  <c r="C1436" i="1"/>
  <c r="C1435" i="1"/>
  <c r="D1434" i="1"/>
  <c r="C1434" i="1"/>
  <c r="G1434" i="1" s="1"/>
  <c r="D1433" i="1"/>
  <c r="C1433" i="1"/>
  <c r="G1433" i="1" s="1"/>
  <c r="D1432" i="1"/>
  <c r="D1430" i="1"/>
  <c r="C1430" i="1"/>
  <c r="H1429" i="1"/>
  <c r="D1429" i="1"/>
  <c r="C1429" i="1"/>
  <c r="D1428" i="1"/>
  <c r="C1428" i="1"/>
  <c r="D1427" i="1"/>
  <c r="C1427" i="1"/>
  <c r="H1427" i="1" s="1"/>
  <c r="D1426" i="1"/>
  <c r="C1426" i="1"/>
  <c r="D1425" i="1"/>
  <c r="C1425" i="1"/>
  <c r="D1424" i="1"/>
  <c r="H1424" i="1" s="1"/>
  <c r="C1424" i="1"/>
  <c r="D1423" i="1"/>
  <c r="C1423" i="1"/>
  <c r="G1423" i="1" s="1"/>
  <c r="D1422" i="1"/>
  <c r="C1422" i="1"/>
  <c r="D1421" i="1"/>
  <c r="H1421" i="1" s="1"/>
  <c r="C1421" i="1"/>
  <c r="D1420" i="1"/>
  <c r="H1420" i="1" s="1"/>
  <c r="C1420" i="1"/>
  <c r="H1419" i="1"/>
  <c r="D1419" i="1"/>
  <c r="C1419" i="1"/>
  <c r="D1418" i="1"/>
  <c r="C1418" i="1"/>
  <c r="G1418" i="1" s="1"/>
  <c r="D1417" i="1"/>
  <c r="C1417" i="1"/>
  <c r="D1416" i="1"/>
  <c r="H1416" i="1" s="1"/>
  <c r="C1416" i="1"/>
  <c r="D1415" i="1"/>
  <c r="C1415" i="1"/>
  <c r="D1414" i="1"/>
  <c r="C1414" i="1"/>
  <c r="H1413" i="1"/>
  <c r="D1413" i="1"/>
  <c r="C1413" i="1"/>
  <c r="G1413" i="1" s="1"/>
  <c r="D1412" i="1"/>
  <c r="H1412" i="1" s="1"/>
  <c r="C1412" i="1"/>
  <c r="D1411" i="1"/>
  <c r="H1411" i="1" s="1"/>
  <c r="C1411" i="1"/>
  <c r="D1410" i="1"/>
  <c r="C1410" i="1"/>
  <c r="C1409" i="1"/>
  <c r="D1408" i="1"/>
  <c r="C1408" i="1"/>
  <c r="D1407" i="1"/>
  <c r="H1407" i="1" s="1"/>
  <c r="C1407" i="1"/>
  <c r="H1406" i="1"/>
  <c r="D1406" i="1"/>
  <c r="C1406" i="1"/>
  <c r="G1406" i="1" s="1"/>
  <c r="D1405" i="1"/>
  <c r="C1405" i="1"/>
  <c r="G1404" i="1"/>
  <c r="D1404" i="1"/>
  <c r="C1404" i="1"/>
  <c r="H1404" i="1" s="1"/>
  <c r="D1403" i="1"/>
  <c r="C1403" i="1"/>
  <c r="D1402" i="1"/>
  <c r="C1402" i="1"/>
  <c r="D1400" i="1"/>
  <c r="C1400" i="1"/>
  <c r="D1399" i="1"/>
  <c r="H1399" i="1" s="1"/>
  <c r="C1399" i="1"/>
  <c r="D1398" i="1"/>
  <c r="C1398" i="1"/>
  <c r="H1398" i="1" s="1"/>
  <c r="D1397" i="1"/>
  <c r="C1397" i="1"/>
  <c r="H1397" i="1" s="1"/>
  <c r="D1396" i="1"/>
  <c r="C1396" i="1"/>
  <c r="D1395" i="1"/>
  <c r="C1395" i="1"/>
  <c r="D1394" i="1"/>
  <c r="C1394" i="1"/>
  <c r="D1393" i="1"/>
  <c r="C1393" i="1"/>
  <c r="H1392" i="1"/>
  <c r="D1392" i="1"/>
  <c r="C1392" i="1"/>
  <c r="G1392" i="1" s="1"/>
  <c r="D1391" i="1"/>
  <c r="H1391" i="1" s="1"/>
  <c r="C1391" i="1"/>
  <c r="D1390" i="1"/>
  <c r="C1390" i="1"/>
  <c r="D1389" i="1"/>
  <c r="C1389" i="1"/>
  <c r="D1388" i="1"/>
  <c r="C1388" i="1"/>
  <c r="H1388" i="1" s="1"/>
  <c r="D1387" i="1"/>
  <c r="C1387" i="1"/>
  <c r="D1386" i="1"/>
  <c r="H1386" i="1" s="1"/>
  <c r="C1386" i="1"/>
  <c r="D1385" i="1"/>
  <c r="C1385" i="1"/>
  <c r="D1384" i="1"/>
  <c r="C1384" i="1"/>
  <c r="H1383" i="1"/>
  <c r="D1383" i="1"/>
  <c r="C1383" i="1"/>
  <c r="D1382" i="1"/>
  <c r="C1382" i="1"/>
  <c r="H1382" i="1" s="1"/>
  <c r="D1381" i="1"/>
  <c r="C1381" i="1"/>
  <c r="H1381" i="1" s="1"/>
  <c r="D1380" i="1"/>
  <c r="G1380" i="1" s="1"/>
  <c r="C1380" i="1"/>
  <c r="D1379" i="1"/>
  <c r="C1379" i="1"/>
  <c r="H1379" i="1" s="1"/>
  <c r="D1378" i="1"/>
  <c r="C1378" i="1"/>
  <c r="H1378" i="1" s="1"/>
  <c r="D1377" i="1"/>
  <c r="C1377" i="1"/>
  <c r="D1376" i="1"/>
  <c r="C1376" i="1"/>
  <c r="H1376" i="1" s="1"/>
  <c r="G1375" i="1"/>
  <c r="D1375" i="1"/>
  <c r="H1375" i="1" s="1"/>
  <c r="C1375" i="1"/>
  <c r="D1374" i="1"/>
  <c r="C1374" i="1"/>
  <c r="H1374" i="1" s="1"/>
  <c r="D1373" i="1"/>
  <c r="G1373" i="1" s="1"/>
  <c r="C1373" i="1"/>
  <c r="D1372" i="1"/>
  <c r="C1372" i="1"/>
  <c r="D1371" i="1"/>
  <c r="C1371" i="1"/>
  <c r="H1371" i="1" s="1"/>
  <c r="D1370" i="1"/>
  <c r="C1370" i="1"/>
  <c r="H1370" i="1" s="1"/>
  <c r="D1369" i="1"/>
  <c r="C1369" i="1"/>
  <c r="D1368" i="1"/>
  <c r="C1368" i="1"/>
  <c r="H1368" i="1" s="1"/>
  <c r="G1367" i="1"/>
  <c r="D1367" i="1"/>
  <c r="H1367" i="1" s="1"/>
  <c r="C1367" i="1"/>
  <c r="D1366" i="1"/>
  <c r="C1366" i="1"/>
  <c r="H1366" i="1" s="1"/>
  <c r="G1365" i="1"/>
  <c r="D1365" i="1"/>
  <c r="C1365" i="1"/>
  <c r="H1365" i="1" s="1"/>
  <c r="D1364" i="1"/>
  <c r="G1364" i="1" s="1"/>
  <c r="C1364" i="1"/>
  <c r="G1363" i="1"/>
  <c r="D1363" i="1"/>
  <c r="C1363" i="1"/>
  <c r="H1363" i="1" s="1"/>
  <c r="D1362" i="1"/>
  <c r="C1362" i="1"/>
  <c r="H1362" i="1" s="1"/>
  <c r="D1361" i="1"/>
  <c r="C1361" i="1"/>
  <c r="D1360" i="1"/>
  <c r="C1360" i="1"/>
  <c r="H1360" i="1" s="1"/>
  <c r="G1359" i="1"/>
  <c r="D1359" i="1"/>
  <c r="H1359" i="1" s="1"/>
  <c r="C1359" i="1"/>
  <c r="D1358" i="1"/>
  <c r="C1358" i="1"/>
  <c r="H1358" i="1" s="1"/>
  <c r="D1357" i="1"/>
  <c r="C1357" i="1"/>
  <c r="D1356" i="1"/>
  <c r="G1356" i="1" s="1"/>
  <c r="C1356" i="1"/>
  <c r="G1355" i="1"/>
  <c r="D1355" i="1"/>
  <c r="C1355" i="1"/>
  <c r="H1355" i="1" s="1"/>
  <c r="D1354" i="1"/>
  <c r="C1354" i="1"/>
  <c r="H1354" i="1" s="1"/>
  <c r="G1353" i="1"/>
  <c r="D1353" i="1"/>
  <c r="C1353" i="1"/>
  <c r="H1353" i="1" s="1"/>
  <c r="D1352" i="1"/>
  <c r="C1352" i="1"/>
  <c r="H1352" i="1" s="1"/>
  <c r="D1351" i="1"/>
  <c r="C1351" i="1"/>
  <c r="H1351" i="1" s="1"/>
  <c r="D1350" i="1"/>
  <c r="G1350" i="1" s="1"/>
  <c r="C1350" i="1"/>
  <c r="H1350" i="1" s="1"/>
  <c r="G1349" i="1"/>
  <c r="D1349" i="1"/>
  <c r="C1349" i="1"/>
  <c r="H1349" i="1" s="1"/>
  <c r="D1348" i="1"/>
  <c r="C1348" i="1"/>
  <c r="H1348" i="1" s="1"/>
  <c r="D1347" i="1"/>
  <c r="H1347" i="1" s="1"/>
  <c r="C1347" i="1"/>
  <c r="G1347" i="1" s="1"/>
  <c r="D1346" i="1"/>
  <c r="C1346" i="1"/>
  <c r="D1345" i="1"/>
  <c r="C1345" i="1"/>
  <c r="D1344" i="1"/>
  <c r="C1344" i="1"/>
  <c r="H1344" i="1" s="1"/>
  <c r="D1343" i="1"/>
  <c r="C1343" i="1"/>
  <c r="H1343" i="1" s="1"/>
  <c r="D1342" i="1"/>
  <c r="G1342" i="1" s="1"/>
  <c r="C1342" i="1"/>
  <c r="D1341" i="1"/>
  <c r="G1341" i="1" s="1"/>
  <c r="C1341" i="1"/>
  <c r="H1341" i="1" s="1"/>
  <c r="D1340" i="1"/>
  <c r="C1340" i="1"/>
  <c r="H1339" i="1"/>
  <c r="D1339" i="1"/>
  <c r="C1339" i="1"/>
  <c r="D1338" i="1"/>
  <c r="C1338" i="1"/>
  <c r="H1338" i="1" s="1"/>
  <c r="D1337" i="1"/>
  <c r="C1337" i="1"/>
  <c r="D1336" i="1"/>
  <c r="C1336" i="1"/>
  <c r="H1336" i="1" s="1"/>
  <c r="D1335" i="1"/>
  <c r="C1335" i="1"/>
  <c r="H1335" i="1" s="1"/>
  <c r="D1334" i="1"/>
  <c r="G1334" i="1" s="1"/>
  <c r="C1334" i="1"/>
  <c r="G1333" i="1"/>
  <c r="D1333" i="1"/>
  <c r="C1333" i="1"/>
  <c r="H1333" i="1" s="1"/>
  <c r="D1332" i="1"/>
  <c r="C1332" i="1"/>
  <c r="H1332" i="1" s="1"/>
  <c r="H1331" i="1"/>
  <c r="D1331" i="1"/>
  <c r="C1331" i="1"/>
  <c r="G1331" i="1" s="1"/>
  <c r="D1330" i="1"/>
  <c r="C1330" i="1"/>
  <c r="H1330" i="1" s="1"/>
  <c r="D1329" i="1"/>
  <c r="C1329" i="1"/>
  <c r="D1328" i="1"/>
  <c r="C1328" i="1"/>
  <c r="H1328" i="1" s="1"/>
  <c r="D1327" i="1"/>
  <c r="C1327" i="1"/>
  <c r="H1327" i="1" s="1"/>
  <c r="D1326" i="1"/>
  <c r="G1326" i="1" s="1"/>
  <c r="C1326" i="1"/>
  <c r="G1325" i="1"/>
  <c r="D1325" i="1"/>
  <c r="C1325" i="1"/>
  <c r="H1325" i="1" s="1"/>
  <c r="D1324" i="1"/>
  <c r="C1324" i="1"/>
  <c r="H1324" i="1" s="1"/>
  <c r="H1323" i="1"/>
  <c r="D1323" i="1"/>
  <c r="C1323" i="1"/>
  <c r="G1323" i="1" s="1"/>
  <c r="D1322" i="1"/>
  <c r="C1322" i="1"/>
  <c r="H1322" i="1" s="1"/>
  <c r="D1321" i="1"/>
  <c r="C1321" i="1"/>
  <c r="D1320" i="1"/>
  <c r="C1320" i="1"/>
  <c r="H1320" i="1" s="1"/>
  <c r="D1319" i="1"/>
  <c r="C1319" i="1"/>
  <c r="H1319" i="1" s="1"/>
  <c r="D1318" i="1"/>
  <c r="G1318" i="1" s="1"/>
  <c r="C1318" i="1"/>
  <c r="D1317" i="1"/>
  <c r="C1317" i="1"/>
  <c r="H1317" i="1" s="1"/>
  <c r="D1316" i="1"/>
  <c r="C1316" i="1"/>
  <c r="H1315" i="1"/>
  <c r="D1315" i="1"/>
  <c r="C1315" i="1"/>
  <c r="G1315" i="1" s="1"/>
  <c r="D1314" i="1"/>
  <c r="C1314" i="1"/>
  <c r="H1314" i="1" s="1"/>
  <c r="D1313" i="1"/>
  <c r="C1313" i="1"/>
  <c r="D1312" i="1"/>
  <c r="C1312" i="1"/>
  <c r="H1312" i="1" s="1"/>
  <c r="D1311" i="1"/>
  <c r="C1311" i="1"/>
  <c r="H1311" i="1" s="1"/>
  <c r="D1310" i="1"/>
  <c r="G1310" i="1" s="1"/>
  <c r="C1310" i="1"/>
  <c r="G1309" i="1"/>
  <c r="D1309" i="1"/>
  <c r="C1309" i="1"/>
  <c r="D1308" i="1"/>
  <c r="C1308" i="1"/>
  <c r="H1307" i="1"/>
  <c r="D1307" i="1"/>
  <c r="C1307" i="1"/>
  <c r="G1307" i="1" s="1"/>
  <c r="D1306" i="1"/>
  <c r="C1306" i="1"/>
  <c r="D1305" i="1"/>
  <c r="C1305" i="1"/>
  <c r="D1304" i="1"/>
  <c r="C1304" i="1"/>
  <c r="H1304" i="1" s="1"/>
  <c r="D1303" i="1"/>
  <c r="C1303" i="1"/>
  <c r="D1302" i="1"/>
  <c r="C1302" i="1"/>
  <c r="D1301" i="1"/>
  <c r="C1301" i="1"/>
  <c r="H1301" i="1" s="1"/>
  <c r="D1300" i="1"/>
  <c r="H1299" i="1"/>
  <c r="D1299" i="1"/>
  <c r="C1299" i="1"/>
  <c r="G1299" i="1" s="1"/>
  <c r="D1298" i="1"/>
  <c r="C1298" i="1"/>
  <c r="H1298" i="1" s="1"/>
  <c r="D1297" i="1"/>
  <c r="C1297" i="1"/>
  <c r="D1296" i="1"/>
  <c r="C1296" i="1"/>
  <c r="C1295" i="1"/>
  <c r="D1294" i="1"/>
  <c r="G1294" i="1" s="1"/>
  <c r="C1294" i="1"/>
  <c r="G1293" i="1"/>
  <c r="D1293" i="1"/>
  <c r="C1293" i="1"/>
  <c r="H1293" i="1" s="1"/>
  <c r="D1292" i="1"/>
  <c r="C1292" i="1"/>
  <c r="D1291" i="1"/>
  <c r="C1291" i="1"/>
  <c r="G1291" i="1" s="1"/>
  <c r="D1290" i="1"/>
  <c r="C1290" i="1"/>
  <c r="D1289" i="1"/>
  <c r="C1289" i="1"/>
  <c r="D1288" i="1"/>
  <c r="C1288" i="1"/>
  <c r="H1288" i="1" s="1"/>
  <c r="D1287" i="1"/>
  <c r="C1287" i="1"/>
  <c r="D1286" i="1"/>
  <c r="G1286" i="1" s="1"/>
  <c r="C1286" i="1"/>
  <c r="G1285" i="1"/>
  <c r="D1285" i="1"/>
  <c r="C1285" i="1"/>
  <c r="H1285" i="1" s="1"/>
  <c r="D1284" i="1"/>
  <c r="C1284" i="1"/>
  <c r="D1283" i="1"/>
  <c r="H1283" i="1" s="1"/>
  <c r="C1283" i="1"/>
  <c r="D1282" i="1"/>
  <c r="C1282" i="1"/>
  <c r="H1282" i="1" s="1"/>
  <c r="C1281" i="1"/>
  <c r="D1280" i="1"/>
  <c r="C1280" i="1"/>
  <c r="H1280" i="1" s="1"/>
  <c r="D1279" i="1"/>
  <c r="C1279" i="1"/>
  <c r="D1277" i="1"/>
  <c r="G1277" i="1" s="1"/>
  <c r="C1277" i="1"/>
  <c r="D1276" i="1"/>
  <c r="C1276" i="1"/>
  <c r="D1275" i="1"/>
  <c r="H1275" i="1" s="1"/>
  <c r="C1275" i="1"/>
  <c r="D1274" i="1"/>
  <c r="C1274" i="1"/>
  <c r="H1274" i="1" s="1"/>
  <c r="D1273" i="1"/>
  <c r="H1273" i="1" s="1"/>
  <c r="C1273" i="1"/>
  <c r="D1272" i="1"/>
  <c r="C1272" i="1"/>
  <c r="H1272" i="1" s="1"/>
  <c r="D1271" i="1"/>
  <c r="C1271" i="1"/>
  <c r="D1270" i="1"/>
  <c r="G1270" i="1" s="1"/>
  <c r="C1270" i="1"/>
  <c r="G1269" i="1"/>
  <c r="D1269" i="1"/>
  <c r="C1269" i="1"/>
  <c r="H1269" i="1" s="1"/>
  <c r="D1268" i="1"/>
  <c r="C1268" i="1"/>
  <c r="H1267" i="1"/>
  <c r="D1267" i="1"/>
  <c r="C1267" i="1"/>
  <c r="G1267" i="1" s="1"/>
  <c r="D1266" i="1"/>
  <c r="C1266" i="1"/>
  <c r="H1266" i="1" s="1"/>
  <c r="D1265" i="1"/>
  <c r="H1265" i="1" s="1"/>
  <c r="C1265" i="1"/>
  <c r="D1264" i="1"/>
  <c r="C1264" i="1"/>
  <c r="D1263" i="1"/>
  <c r="C1263" i="1"/>
  <c r="D1262" i="1"/>
  <c r="G1262" i="1" s="1"/>
  <c r="C1262" i="1"/>
  <c r="D1261" i="1"/>
  <c r="G1261" i="1" s="1"/>
  <c r="C1261" i="1"/>
  <c r="D1260" i="1"/>
  <c r="C1260" i="1"/>
  <c r="D1258" i="1"/>
  <c r="C1258" i="1"/>
  <c r="D1257" i="1"/>
  <c r="H1257" i="1" s="1"/>
  <c r="C1257" i="1"/>
  <c r="G1257" i="1" s="1"/>
  <c r="D1256" i="1"/>
  <c r="C1256" i="1"/>
  <c r="D1254" i="1"/>
  <c r="C1254" i="1"/>
  <c r="D1253" i="1"/>
  <c r="C1253" i="1"/>
  <c r="C1252" i="1"/>
  <c r="D1251" i="1"/>
  <c r="G1251" i="1" s="1"/>
  <c r="C1251" i="1"/>
  <c r="D1250" i="1"/>
  <c r="C1250" i="1"/>
  <c r="H1250" i="1" s="1"/>
  <c r="H1249" i="1"/>
  <c r="D1249" i="1"/>
  <c r="C1249" i="1"/>
  <c r="G1249" i="1" s="1"/>
  <c r="D1248" i="1"/>
  <c r="C1248" i="1"/>
  <c r="D1247" i="1"/>
  <c r="C1247" i="1"/>
  <c r="D1246" i="1"/>
  <c r="C1246" i="1"/>
  <c r="D1245" i="1"/>
  <c r="C1245" i="1"/>
  <c r="D1244" i="1"/>
  <c r="G1244" i="1" s="1"/>
  <c r="C1244" i="1"/>
  <c r="G1243" i="1"/>
  <c r="D1243" i="1"/>
  <c r="C1243" i="1"/>
  <c r="H1243" i="1" s="1"/>
  <c r="D1242" i="1"/>
  <c r="C1242" i="1"/>
  <c r="H1242" i="1" s="1"/>
  <c r="H1241" i="1"/>
  <c r="D1241" i="1"/>
  <c r="C1241" i="1"/>
  <c r="G1241" i="1" s="1"/>
  <c r="D1240" i="1"/>
  <c r="C1240" i="1"/>
  <c r="G1239" i="1"/>
  <c r="D1239" i="1"/>
  <c r="H1239" i="1" s="1"/>
  <c r="C1239" i="1"/>
  <c r="D1238" i="1"/>
  <c r="C1238" i="1"/>
  <c r="D1237" i="1"/>
  <c r="C1237" i="1"/>
  <c r="D1236" i="1"/>
  <c r="G1236" i="1" s="1"/>
  <c r="C1236" i="1"/>
  <c r="G1235" i="1"/>
  <c r="D1235" i="1"/>
  <c r="C1235" i="1"/>
  <c r="H1235" i="1" s="1"/>
  <c r="D1234" i="1"/>
  <c r="C1234" i="1"/>
  <c r="H1234" i="1" s="1"/>
  <c r="H1233" i="1"/>
  <c r="D1233" i="1"/>
  <c r="C1233" i="1"/>
  <c r="G1233" i="1" s="1"/>
  <c r="D1232" i="1"/>
  <c r="C1232" i="1"/>
  <c r="D1231" i="1"/>
  <c r="H1231" i="1" s="1"/>
  <c r="C1231" i="1"/>
  <c r="D1230" i="1"/>
  <c r="G1230" i="1" s="1"/>
  <c r="C1230" i="1"/>
  <c r="D1229" i="1"/>
  <c r="C1229" i="1"/>
  <c r="D1228" i="1"/>
  <c r="C1228" i="1"/>
  <c r="G1228" i="1" s="1"/>
  <c r="D1227" i="1"/>
  <c r="C1227" i="1"/>
  <c r="D1226" i="1"/>
  <c r="G1226" i="1" s="1"/>
  <c r="C1226" i="1"/>
  <c r="G1225" i="1"/>
  <c r="D1225" i="1"/>
  <c r="C1225" i="1"/>
  <c r="D1224" i="1"/>
  <c r="C1224" i="1"/>
  <c r="C1223" i="1"/>
  <c r="D1222" i="1"/>
  <c r="C1222" i="1"/>
  <c r="D1221" i="1"/>
  <c r="C1221" i="1"/>
  <c r="D1220" i="1"/>
  <c r="G1220" i="1" s="1"/>
  <c r="C1220" i="1"/>
  <c r="G1219" i="1"/>
  <c r="D1219" i="1"/>
  <c r="C1219" i="1"/>
  <c r="H1219" i="1" s="1"/>
  <c r="D1218" i="1"/>
  <c r="C1218" i="1"/>
  <c r="D1217" i="1"/>
  <c r="C1217" i="1"/>
  <c r="H1217" i="1" s="1"/>
  <c r="D1216" i="1"/>
  <c r="C1216" i="1"/>
  <c r="D1215" i="1"/>
  <c r="C1215" i="1"/>
  <c r="D1214" i="1"/>
  <c r="G1214" i="1" s="1"/>
  <c r="C1214" i="1"/>
  <c r="D1213" i="1"/>
  <c r="H1213" i="1" s="1"/>
  <c r="C1213" i="1"/>
  <c r="D1212" i="1"/>
  <c r="G1212" i="1" s="1"/>
  <c r="C1212" i="1"/>
  <c r="D1211" i="1"/>
  <c r="C1211" i="1"/>
  <c r="D1210" i="1"/>
  <c r="C1210" i="1"/>
  <c r="D1209" i="1"/>
  <c r="C1209" i="1"/>
  <c r="G1209" i="1" s="1"/>
  <c r="D1208" i="1"/>
  <c r="C1208" i="1"/>
  <c r="H1208" i="1" s="1"/>
  <c r="D1206" i="1"/>
  <c r="C1206" i="1"/>
  <c r="H1205" i="1"/>
  <c r="D1205" i="1"/>
  <c r="C1205" i="1"/>
  <c r="G1205" i="1" s="1"/>
  <c r="D1204" i="1"/>
  <c r="C1204" i="1"/>
  <c r="H1204" i="1" s="1"/>
  <c r="D1203" i="1"/>
  <c r="H1203" i="1" s="1"/>
  <c r="C1203" i="1"/>
  <c r="D1202" i="1"/>
  <c r="C1202" i="1"/>
  <c r="G1202" i="1" s="1"/>
  <c r="D1200" i="1"/>
  <c r="C1200" i="1"/>
  <c r="D1199" i="1"/>
  <c r="G1199" i="1" s="1"/>
  <c r="C1199" i="1"/>
  <c r="D1198" i="1"/>
  <c r="C1198" i="1"/>
  <c r="D1197" i="1"/>
  <c r="C1197" i="1"/>
  <c r="G1196" i="1"/>
  <c r="D1196" i="1"/>
  <c r="C1196" i="1"/>
  <c r="D1195" i="1"/>
  <c r="C1195" i="1"/>
  <c r="D1194" i="1"/>
  <c r="G1194" i="1" s="1"/>
  <c r="C1194" i="1"/>
  <c r="D1193" i="1"/>
  <c r="H1193" i="1" s="1"/>
  <c r="C1193" i="1"/>
  <c r="G1193" i="1" s="1"/>
  <c r="D1192" i="1"/>
  <c r="C1192" i="1"/>
  <c r="D1191" i="1"/>
  <c r="H1191" i="1" s="1"/>
  <c r="C1191" i="1"/>
  <c r="D1190" i="1"/>
  <c r="C1190" i="1"/>
  <c r="D1189" i="1"/>
  <c r="C1189" i="1"/>
  <c r="D1188" i="1"/>
  <c r="G1188" i="1" s="1"/>
  <c r="C1188" i="1"/>
  <c r="G1187" i="1"/>
  <c r="D1187" i="1"/>
  <c r="C1187" i="1"/>
  <c r="H1187" i="1" s="1"/>
  <c r="D1186" i="1"/>
  <c r="C1186" i="1"/>
  <c r="D1185" i="1"/>
  <c r="C1185" i="1"/>
  <c r="D1184" i="1"/>
  <c r="C1184" i="1"/>
  <c r="D1183" i="1"/>
  <c r="H1183" i="1" s="1"/>
  <c r="C1183" i="1"/>
  <c r="D1179" i="1"/>
  <c r="H1179" i="1" s="1"/>
  <c r="C1179" i="1"/>
  <c r="D1178" i="1"/>
  <c r="G1178" i="1" s="1"/>
  <c r="C1178" i="1"/>
  <c r="D1177" i="1"/>
  <c r="G1177" i="1" s="1"/>
  <c r="C1177" i="1"/>
  <c r="H1177" i="1" s="1"/>
  <c r="D1176" i="1"/>
  <c r="G1176" i="1" s="1"/>
  <c r="C1176" i="1"/>
  <c r="D1175" i="1"/>
  <c r="H1175" i="1" s="1"/>
  <c r="C1175" i="1"/>
  <c r="G1174" i="1"/>
  <c r="D1174" i="1"/>
  <c r="C1174" i="1"/>
  <c r="H1174" i="1" s="1"/>
  <c r="D1173" i="1"/>
  <c r="C1173" i="1"/>
  <c r="H1173" i="1" s="1"/>
  <c r="D1172" i="1"/>
  <c r="C1172" i="1"/>
  <c r="D1171" i="1"/>
  <c r="H1171" i="1" s="1"/>
  <c r="C1171" i="1"/>
  <c r="C1170" i="1"/>
  <c r="D1169" i="1"/>
  <c r="C1169" i="1"/>
  <c r="D1168" i="1"/>
  <c r="C1168" i="1"/>
  <c r="D1167" i="1"/>
  <c r="C1167" i="1"/>
  <c r="D1166" i="1"/>
  <c r="C1166" i="1"/>
  <c r="D1165" i="1"/>
  <c r="G1165" i="1" s="1"/>
  <c r="C1165" i="1"/>
  <c r="D1164" i="1"/>
  <c r="C1164" i="1"/>
  <c r="D1163" i="1"/>
  <c r="C1163" i="1"/>
  <c r="D1162" i="1"/>
  <c r="G1162" i="1" s="1"/>
  <c r="C1162" i="1"/>
  <c r="D1161" i="1"/>
  <c r="C1161" i="1"/>
  <c r="D1160" i="1"/>
  <c r="G1160" i="1" s="1"/>
  <c r="C1160" i="1"/>
  <c r="H1160" i="1" s="1"/>
  <c r="H1159" i="1"/>
  <c r="D1159" i="1"/>
  <c r="C1159" i="1"/>
  <c r="G1159" i="1" s="1"/>
  <c r="D1158" i="1"/>
  <c r="G1158" i="1" s="1"/>
  <c r="C1158" i="1"/>
  <c r="D1157" i="1"/>
  <c r="G1157" i="1" s="1"/>
  <c r="C1157" i="1"/>
  <c r="D1156" i="1"/>
  <c r="G1156" i="1" s="1"/>
  <c r="C1156" i="1"/>
  <c r="C1155" i="1"/>
  <c r="G1154" i="1"/>
  <c r="D1154" i="1"/>
  <c r="C1154" i="1"/>
  <c r="H1154" i="1" s="1"/>
  <c r="D1153" i="1"/>
  <c r="C1153" i="1"/>
  <c r="D1151" i="1"/>
  <c r="H1151" i="1" s="1"/>
  <c r="C1151" i="1"/>
  <c r="G1150" i="1"/>
  <c r="D1150" i="1"/>
  <c r="C1150" i="1"/>
  <c r="H1150" i="1" s="1"/>
  <c r="D1149" i="1"/>
  <c r="C1149" i="1"/>
  <c r="G1148" i="1"/>
  <c r="D1148" i="1"/>
  <c r="C1148" i="1"/>
  <c r="H1147" i="1"/>
  <c r="D1147" i="1"/>
  <c r="C1147" i="1"/>
  <c r="D1146" i="1"/>
  <c r="C1146" i="1"/>
  <c r="D1145" i="1"/>
  <c r="H1145" i="1" s="1"/>
  <c r="C1145" i="1"/>
  <c r="D1144" i="1"/>
  <c r="C1144" i="1"/>
  <c r="H1143" i="1"/>
  <c r="D1143" i="1"/>
  <c r="G1143" i="1" s="1"/>
  <c r="C1143" i="1"/>
  <c r="D1142" i="1"/>
  <c r="G1142" i="1" s="1"/>
  <c r="C1142" i="1"/>
  <c r="C1141" i="1"/>
  <c r="C1140" i="1"/>
  <c r="D1139" i="1"/>
  <c r="C1139" i="1"/>
  <c r="D1138" i="1"/>
  <c r="C1138" i="1"/>
  <c r="D1137" i="1"/>
  <c r="C1137" i="1"/>
  <c r="D1136" i="1"/>
  <c r="G1136" i="1" s="1"/>
  <c r="C1136" i="1"/>
  <c r="D1135" i="1"/>
  <c r="C1135" i="1"/>
  <c r="G1135" i="1" s="1"/>
  <c r="G1134" i="1"/>
  <c r="D1134" i="1"/>
  <c r="C1134" i="1"/>
  <c r="D1133" i="1"/>
  <c r="H1133" i="1" s="1"/>
  <c r="C1133" i="1"/>
  <c r="D1132" i="1"/>
  <c r="G1132" i="1" s="1"/>
  <c r="C1132" i="1"/>
  <c r="H1131" i="1"/>
  <c r="G1131" i="1"/>
  <c r="D1131" i="1"/>
  <c r="C1131" i="1"/>
  <c r="D1130" i="1"/>
  <c r="G1130" i="1" s="1"/>
  <c r="C1130" i="1"/>
  <c r="D1129" i="1"/>
  <c r="C1129" i="1"/>
  <c r="D1128" i="1"/>
  <c r="C1128" i="1"/>
  <c r="D1127" i="1"/>
  <c r="C1127" i="1"/>
  <c r="D1126" i="1"/>
  <c r="C1126" i="1"/>
  <c r="D1125" i="1"/>
  <c r="C1125" i="1"/>
  <c r="G1125" i="1" s="1"/>
  <c r="C1124" i="1"/>
  <c r="D1123" i="1"/>
  <c r="C1123" i="1"/>
  <c r="G1123" i="1" s="1"/>
  <c r="D1122" i="1"/>
  <c r="C1122" i="1"/>
  <c r="G1122" i="1" s="1"/>
  <c r="D1121" i="1"/>
  <c r="C1121" i="1"/>
  <c r="D1120" i="1"/>
  <c r="C1120" i="1"/>
  <c r="G1119" i="1"/>
  <c r="D1119" i="1"/>
  <c r="H1119" i="1" s="1"/>
  <c r="C1119" i="1"/>
  <c r="D1118" i="1"/>
  <c r="C1118" i="1"/>
  <c r="D1117" i="1"/>
  <c r="C1117" i="1"/>
  <c r="D1116" i="1"/>
  <c r="G1116" i="1" s="1"/>
  <c r="C1116" i="1"/>
  <c r="D1115" i="1"/>
  <c r="H1115" i="1" s="1"/>
  <c r="C1115" i="1"/>
  <c r="D1114" i="1"/>
  <c r="C1114" i="1"/>
  <c r="H1113" i="1"/>
  <c r="G1113" i="1"/>
  <c r="D1113" i="1"/>
  <c r="C1113" i="1"/>
  <c r="C1112" i="1"/>
  <c r="D1111" i="1"/>
  <c r="H1111" i="1" s="1"/>
  <c r="C1111" i="1"/>
  <c r="D1110" i="1"/>
  <c r="C1110" i="1"/>
  <c r="G1109" i="1"/>
  <c r="D1109" i="1"/>
  <c r="C1109" i="1"/>
  <c r="D1108" i="1"/>
  <c r="C1108" i="1"/>
  <c r="G1107" i="1"/>
  <c r="D1107" i="1"/>
  <c r="H1107" i="1" s="1"/>
  <c r="C1107" i="1"/>
  <c r="G1106" i="1"/>
  <c r="D1106" i="1"/>
  <c r="C1106" i="1"/>
  <c r="D1105" i="1"/>
  <c r="C1105" i="1"/>
  <c r="G1104" i="1"/>
  <c r="D1104" i="1"/>
  <c r="C1104" i="1"/>
  <c r="D1103" i="1"/>
  <c r="G1103" i="1" s="1"/>
  <c r="C1103" i="1"/>
  <c r="D1102" i="1"/>
  <c r="C1102" i="1"/>
  <c r="H1102" i="1" s="1"/>
  <c r="D1101" i="1"/>
  <c r="C1101" i="1"/>
  <c r="D1100" i="1"/>
  <c r="C1100" i="1"/>
  <c r="D1099" i="1"/>
  <c r="C1099" i="1"/>
  <c r="D1098" i="1"/>
  <c r="C1098" i="1"/>
  <c r="G1097" i="1"/>
  <c r="D1097" i="1"/>
  <c r="C1097" i="1"/>
  <c r="H1097" i="1" s="1"/>
  <c r="D1096" i="1"/>
  <c r="C1096" i="1"/>
  <c r="D1095" i="1"/>
  <c r="C1095" i="1"/>
  <c r="G1095" i="1" s="1"/>
  <c r="D1094" i="1"/>
  <c r="C1094" i="1"/>
  <c r="D1092" i="1"/>
  <c r="C1092" i="1"/>
  <c r="G1092" i="1" s="1"/>
  <c r="D1091" i="1"/>
  <c r="G1091" i="1" s="1"/>
  <c r="C1091" i="1"/>
  <c r="D1090" i="1"/>
  <c r="G1090" i="1" s="1"/>
  <c r="C1090" i="1"/>
  <c r="D1089" i="1"/>
  <c r="H1089" i="1" s="1"/>
  <c r="C1089" i="1"/>
  <c r="D1088" i="1"/>
  <c r="C1088" i="1"/>
  <c r="H1088" i="1" s="1"/>
  <c r="D1087" i="1"/>
  <c r="H1087" i="1" s="1"/>
  <c r="C1087" i="1"/>
  <c r="H1086" i="1"/>
  <c r="G1086" i="1"/>
  <c r="D1086" i="1"/>
  <c r="C1086" i="1"/>
  <c r="G1085" i="1"/>
  <c r="D1085" i="1"/>
  <c r="C1085" i="1"/>
  <c r="D1084" i="1"/>
  <c r="C1084" i="1"/>
  <c r="D1083" i="1"/>
  <c r="H1083" i="1" s="1"/>
  <c r="C1083" i="1"/>
  <c r="D1082" i="1"/>
  <c r="C1082" i="1"/>
  <c r="D1080" i="1"/>
  <c r="C1080" i="1"/>
  <c r="D1079" i="1"/>
  <c r="H1079" i="1" s="1"/>
  <c r="C1079" i="1"/>
  <c r="G1079" i="1" s="1"/>
  <c r="D1078" i="1"/>
  <c r="C1078" i="1"/>
  <c r="G1077" i="1"/>
  <c r="D1077" i="1"/>
  <c r="H1077" i="1" s="1"/>
  <c r="C1077" i="1"/>
  <c r="C1076" i="1"/>
  <c r="G1073" i="1"/>
  <c r="D1073" i="1"/>
  <c r="C1073" i="1"/>
  <c r="H1072" i="1"/>
  <c r="D1072" i="1"/>
  <c r="C1072" i="1"/>
  <c r="G1072" i="1" s="1"/>
  <c r="D1071" i="1"/>
  <c r="H1071" i="1" s="1"/>
  <c r="C1071" i="1"/>
  <c r="D1070" i="1"/>
  <c r="C1070" i="1"/>
  <c r="D1069" i="1"/>
  <c r="C1069" i="1"/>
  <c r="G1069" i="1" s="1"/>
  <c r="C1068" i="1"/>
  <c r="D1067" i="1"/>
  <c r="H1067" i="1" s="1"/>
  <c r="C1067" i="1"/>
  <c r="D1066" i="1"/>
  <c r="C1066" i="1"/>
  <c r="G1065" i="1"/>
  <c r="D1065" i="1"/>
  <c r="C1065" i="1"/>
  <c r="D1064" i="1"/>
  <c r="C1064" i="1"/>
  <c r="H1064" i="1" s="1"/>
  <c r="D1063" i="1"/>
  <c r="H1063" i="1" s="1"/>
  <c r="C1063" i="1"/>
  <c r="D1062" i="1"/>
  <c r="H1062" i="1" s="1"/>
  <c r="C1062" i="1"/>
  <c r="C1061" i="1"/>
  <c r="D1060" i="1"/>
  <c r="C1060" i="1"/>
  <c r="D1059" i="1"/>
  <c r="H1059" i="1" s="1"/>
  <c r="C1059" i="1"/>
  <c r="H1058" i="1"/>
  <c r="D1058" i="1"/>
  <c r="C1058" i="1"/>
  <c r="G1058" i="1" s="1"/>
  <c r="G1057" i="1"/>
  <c r="D1057" i="1"/>
  <c r="H1057" i="1" s="1"/>
  <c r="C1057" i="1"/>
  <c r="D1056" i="1"/>
  <c r="H1056" i="1" s="1"/>
  <c r="C1056" i="1"/>
  <c r="G1056" i="1" s="1"/>
  <c r="D1055" i="1"/>
  <c r="H1055" i="1" s="1"/>
  <c r="C1055" i="1"/>
  <c r="D1054" i="1"/>
  <c r="C1054" i="1"/>
  <c r="D1053" i="1"/>
  <c r="H1053" i="1" s="1"/>
  <c r="C1053" i="1"/>
  <c r="D1052" i="1"/>
  <c r="C1052" i="1"/>
  <c r="D1051" i="1"/>
  <c r="C1051" i="1"/>
  <c r="G1051" i="1" s="1"/>
  <c r="D1050" i="1"/>
  <c r="C1050" i="1"/>
  <c r="D1049" i="1"/>
  <c r="H1049" i="1" s="1"/>
  <c r="C1049" i="1"/>
  <c r="D1048" i="1"/>
  <c r="C1048" i="1"/>
  <c r="G1047" i="1"/>
  <c r="D1047" i="1"/>
  <c r="C1047" i="1"/>
  <c r="C1046" i="1"/>
  <c r="G1045" i="1"/>
  <c r="D1045" i="1"/>
  <c r="H1045" i="1" s="1"/>
  <c r="C1045" i="1"/>
  <c r="D1044" i="1"/>
  <c r="C1044" i="1"/>
  <c r="D1043" i="1"/>
  <c r="C1043" i="1"/>
  <c r="G1043" i="1" s="1"/>
  <c r="D1042" i="1"/>
  <c r="H1042" i="1" s="1"/>
  <c r="C1042" i="1"/>
  <c r="G1041" i="1"/>
  <c r="D1041" i="1"/>
  <c r="C1041" i="1"/>
  <c r="D1040" i="1"/>
  <c r="C1040" i="1"/>
  <c r="D1039" i="1"/>
  <c r="C1039" i="1"/>
  <c r="D1038" i="1"/>
  <c r="H1038" i="1" s="1"/>
  <c r="C1038" i="1"/>
  <c r="D1037" i="1"/>
  <c r="H1037" i="1" s="1"/>
  <c r="C1037" i="1"/>
  <c r="D1036" i="1"/>
  <c r="C1036" i="1"/>
  <c r="H1036" i="1" s="1"/>
  <c r="D1035" i="1"/>
  <c r="H1035" i="1" s="1"/>
  <c r="C1035" i="1"/>
  <c r="C1034" i="1"/>
  <c r="D1033" i="1"/>
  <c r="C1033" i="1"/>
  <c r="D1032" i="1"/>
  <c r="C1032" i="1"/>
  <c r="H1032" i="1" s="1"/>
  <c r="D1031" i="1"/>
  <c r="C1031" i="1"/>
  <c r="G1031" i="1" s="1"/>
  <c r="D1030" i="1"/>
  <c r="H1030" i="1" s="1"/>
  <c r="C1030" i="1"/>
  <c r="G1029" i="1"/>
  <c r="D1029" i="1"/>
  <c r="C1029" i="1"/>
  <c r="D1028" i="1"/>
  <c r="C1028" i="1"/>
  <c r="H1028" i="1" s="1"/>
  <c r="D1027" i="1"/>
  <c r="H1027" i="1" s="1"/>
  <c r="C1027" i="1"/>
  <c r="D1026" i="1"/>
  <c r="H1026" i="1" s="1"/>
  <c r="C1026" i="1"/>
  <c r="G1026" i="1" s="1"/>
  <c r="D1025" i="1"/>
  <c r="H1025" i="1" s="1"/>
  <c r="C1025" i="1"/>
  <c r="D1024" i="1"/>
  <c r="C1024" i="1"/>
  <c r="D1023" i="1"/>
  <c r="C1023" i="1"/>
  <c r="G1023" i="1" s="1"/>
  <c r="D1022" i="1"/>
  <c r="H1022" i="1" s="1"/>
  <c r="C1022" i="1"/>
  <c r="D1021" i="1"/>
  <c r="C1021" i="1"/>
  <c r="D1020" i="1"/>
  <c r="C1020" i="1"/>
  <c r="D1019" i="1"/>
  <c r="C1019" i="1"/>
  <c r="C1018" i="1"/>
  <c r="D1016" i="1"/>
  <c r="H1016" i="1" s="1"/>
  <c r="C1016" i="1"/>
  <c r="D1015" i="1"/>
  <c r="H1015" i="1" s="1"/>
  <c r="C1015" i="1"/>
  <c r="D1014" i="1"/>
  <c r="C1014" i="1"/>
  <c r="H1014" i="1" s="1"/>
  <c r="C1013" i="1"/>
  <c r="D1010" i="1"/>
  <c r="H1010" i="1" s="1"/>
  <c r="C1010" i="1"/>
  <c r="D1009" i="1"/>
  <c r="C1009" i="1"/>
  <c r="H1009" i="1" s="1"/>
  <c r="D1008" i="1"/>
  <c r="C1008" i="1"/>
  <c r="H1008" i="1" s="1"/>
  <c r="D1007" i="1"/>
  <c r="C1007" i="1"/>
  <c r="D1006" i="1"/>
  <c r="C1006" i="1"/>
  <c r="D1005" i="1"/>
  <c r="C1005" i="1"/>
  <c r="D1004" i="1"/>
  <c r="C1004" i="1"/>
  <c r="H1004" i="1" s="1"/>
  <c r="H1003" i="1"/>
  <c r="G1003" i="1"/>
  <c r="D1003" i="1"/>
  <c r="C1003" i="1"/>
  <c r="D1002" i="1"/>
  <c r="C1002" i="1"/>
  <c r="G1001" i="1"/>
  <c r="D1001" i="1"/>
  <c r="C1001" i="1"/>
  <c r="H1001" i="1" s="1"/>
  <c r="D1000" i="1"/>
  <c r="C1000" i="1"/>
  <c r="D999" i="1"/>
  <c r="H999" i="1" s="1"/>
  <c r="C999" i="1"/>
  <c r="D998" i="1"/>
  <c r="C998" i="1"/>
  <c r="D997" i="1"/>
  <c r="C997" i="1"/>
  <c r="D996" i="1"/>
  <c r="C996" i="1"/>
  <c r="H996" i="1" s="1"/>
  <c r="H995" i="1"/>
  <c r="D995" i="1"/>
  <c r="G995" i="1" s="1"/>
  <c r="C995" i="1"/>
  <c r="D994" i="1"/>
  <c r="C994" i="1"/>
  <c r="D993" i="1"/>
  <c r="G993" i="1" s="1"/>
  <c r="C993" i="1"/>
  <c r="H993" i="1" s="1"/>
  <c r="D992" i="1"/>
  <c r="C992" i="1"/>
  <c r="H991" i="1"/>
  <c r="D991" i="1"/>
  <c r="C991" i="1"/>
  <c r="D990" i="1"/>
  <c r="C990" i="1"/>
  <c r="H990" i="1" s="1"/>
  <c r="D989" i="1"/>
  <c r="H989" i="1" s="1"/>
  <c r="C989" i="1"/>
  <c r="D988" i="1"/>
  <c r="C988" i="1"/>
  <c r="D987" i="1"/>
  <c r="C987" i="1"/>
  <c r="D986" i="1"/>
  <c r="C986" i="1"/>
  <c r="D985" i="1"/>
  <c r="C985" i="1"/>
  <c r="H985" i="1" s="1"/>
  <c r="D984" i="1"/>
  <c r="C984" i="1"/>
  <c r="H983" i="1"/>
  <c r="D983" i="1"/>
  <c r="C983" i="1"/>
  <c r="G983" i="1" s="1"/>
  <c r="D982" i="1"/>
  <c r="C982" i="1"/>
  <c r="H982" i="1" s="1"/>
  <c r="H981" i="1"/>
  <c r="D981" i="1"/>
  <c r="G981" i="1" s="1"/>
  <c r="C981" i="1"/>
  <c r="D980" i="1"/>
  <c r="C980" i="1"/>
  <c r="D979" i="1"/>
  <c r="G979" i="1" s="1"/>
  <c r="C979" i="1"/>
  <c r="D978" i="1"/>
  <c r="C978" i="1"/>
  <c r="D977" i="1"/>
  <c r="C977" i="1"/>
  <c r="H977" i="1" s="1"/>
  <c r="D976" i="1"/>
  <c r="C976" i="1"/>
  <c r="H975" i="1"/>
  <c r="D975" i="1"/>
  <c r="C975" i="1"/>
  <c r="G975" i="1" s="1"/>
  <c r="D974" i="1"/>
  <c r="C974" i="1"/>
  <c r="H973" i="1"/>
  <c r="D973" i="1"/>
  <c r="G973" i="1" s="1"/>
  <c r="C973" i="1"/>
  <c r="D972" i="1"/>
  <c r="C972" i="1"/>
  <c r="D971" i="1"/>
  <c r="G971" i="1" s="1"/>
  <c r="C971" i="1"/>
  <c r="D970" i="1"/>
  <c r="C970" i="1"/>
  <c r="D969" i="1"/>
  <c r="C969" i="1"/>
  <c r="H969" i="1" s="1"/>
  <c r="D968" i="1"/>
  <c r="C968" i="1"/>
  <c r="H967" i="1"/>
  <c r="D967" i="1"/>
  <c r="C967" i="1"/>
  <c r="G967" i="1" s="1"/>
  <c r="D966" i="1"/>
  <c r="C966" i="1"/>
  <c r="H966" i="1" s="1"/>
  <c r="H965" i="1"/>
  <c r="D965" i="1"/>
  <c r="G965" i="1" s="1"/>
  <c r="C965" i="1"/>
  <c r="D964" i="1"/>
  <c r="C964" i="1"/>
  <c r="D963" i="1"/>
  <c r="G963" i="1" s="1"/>
  <c r="C963" i="1"/>
  <c r="D962" i="1"/>
  <c r="C962" i="1"/>
  <c r="D961" i="1"/>
  <c r="C961" i="1"/>
  <c r="H961" i="1" s="1"/>
  <c r="D960" i="1"/>
  <c r="C960" i="1"/>
  <c r="H959" i="1"/>
  <c r="D959" i="1"/>
  <c r="C959" i="1"/>
  <c r="G959" i="1" s="1"/>
  <c r="D958" i="1"/>
  <c r="C958" i="1"/>
  <c r="H958" i="1" s="1"/>
  <c r="H957" i="1"/>
  <c r="D957" i="1"/>
  <c r="G957" i="1" s="1"/>
  <c r="C957" i="1"/>
  <c r="D956" i="1"/>
  <c r="C956" i="1"/>
  <c r="D955" i="1"/>
  <c r="G955" i="1" s="1"/>
  <c r="C955" i="1"/>
  <c r="D954" i="1"/>
  <c r="C954" i="1"/>
  <c r="D953" i="1"/>
  <c r="C953" i="1"/>
  <c r="H953" i="1" s="1"/>
  <c r="D952" i="1"/>
  <c r="C952" i="1"/>
  <c r="H951" i="1"/>
  <c r="D951" i="1"/>
  <c r="C951" i="1"/>
  <c r="G951" i="1" s="1"/>
  <c r="D950" i="1"/>
  <c r="C950" i="1"/>
  <c r="H950" i="1" s="1"/>
  <c r="H949" i="1"/>
  <c r="D949" i="1"/>
  <c r="G949" i="1" s="1"/>
  <c r="C949" i="1"/>
  <c r="D948" i="1"/>
  <c r="C948" i="1"/>
  <c r="D947" i="1"/>
  <c r="G947" i="1" s="1"/>
  <c r="C947" i="1"/>
  <c r="D946" i="1"/>
  <c r="C946" i="1"/>
  <c r="D945" i="1"/>
  <c r="C945" i="1"/>
  <c r="H945" i="1" s="1"/>
  <c r="D944" i="1"/>
  <c r="C944" i="1"/>
  <c r="H943" i="1"/>
  <c r="D943" i="1"/>
  <c r="C943" i="1"/>
  <c r="G943" i="1" s="1"/>
  <c r="D942" i="1"/>
  <c r="C942" i="1"/>
  <c r="H942" i="1" s="1"/>
  <c r="H941" i="1"/>
  <c r="D941" i="1"/>
  <c r="G941" i="1" s="1"/>
  <c r="C941" i="1"/>
  <c r="D940" i="1"/>
  <c r="C940" i="1"/>
  <c r="D939" i="1"/>
  <c r="G939" i="1" s="1"/>
  <c r="C939" i="1"/>
  <c r="D938" i="1"/>
  <c r="C938" i="1"/>
  <c r="D937" i="1"/>
  <c r="C937" i="1"/>
  <c r="H937" i="1" s="1"/>
  <c r="D936" i="1"/>
  <c r="C936" i="1"/>
  <c r="H935" i="1"/>
  <c r="D935" i="1"/>
  <c r="C935" i="1"/>
  <c r="G935" i="1" s="1"/>
  <c r="D934" i="1"/>
  <c r="C934" i="1"/>
  <c r="H934" i="1" s="1"/>
  <c r="H933" i="1"/>
  <c r="D933" i="1"/>
  <c r="G933" i="1" s="1"/>
  <c r="C933" i="1"/>
  <c r="D932" i="1"/>
  <c r="C932" i="1"/>
  <c r="D931" i="1"/>
  <c r="G931" i="1" s="1"/>
  <c r="C931" i="1"/>
  <c r="D930" i="1"/>
  <c r="C930" i="1"/>
  <c r="D929" i="1"/>
  <c r="C929" i="1"/>
  <c r="H929" i="1" s="1"/>
  <c r="D928" i="1"/>
  <c r="C928" i="1"/>
  <c r="H927" i="1"/>
  <c r="D927" i="1"/>
  <c r="C927" i="1"/>
  <c r="G927" i="1" s="1"/>
  <c r="D926" i="1"/>
  <c r="C926" i="1"/>
  <c r="H926" i="1" s="1"/>
  <c r="H925" i="1"/>
  <c r="D925" i="1"/>
  <c r="G925" i="1" s="1"/>
  <c r="C925" i="1"/>
  <c r="D924" i="1"/>
  <c r="C924" i="1"/>
  <c r="D923" i="1"/>
  <c r="G923" i="1" s="1"/>
  <c r="C923" i="1"/>
  <c r="D922" i="1"/>
  <c r="C922" i="1"/>
  <c r="D921" i="1"/>
  <c r="C921" i="1"/>
  <c r="H921" i="1" s="1"/>
  <c r="D920" i="1"/>
  <c r="C920" i="1"/>
  <c r="H919" i="1"/>
  <c r="D919" i="1"/>
  <c r="C919" i="1"/>
  <c r="G919" i="1" s="1"/>
  <c r="D918" i="1"/>
  <c r="C918" i="1"/>
  <c r="H918" i="1" s="1"/>
  <c r="H917" i="1"/>
  <c r="D917" i="1"/>
  <c r="G917" i="1" s="1"/>
  <c r="C917" i="1"/>
  <c r="D916" i="1"/>
  <c r="C916" i="1"/>
  <c r="D915" i="1"/>
  <c r="G915" i="1" s="1"/>
  <c r="C915" i="1"/>
  <c r="D914" i="1"/>
  <c r="C914" i="1"/>
  <c r="D913" i="1"/>
  <c r="C913" i="1"/>
  <c r="H913" i="1" s="1"/>
  <c r="D912" i="1"/>
  <c r="C912" i="1"/>
  <c r="H911" i="1"/>
  <c r="D911" i="1"/>
  <c r="C911" i="1"/>
  <c r="G911" i="1" s="1"/>
  <c r="D910" i="1"/>
  <c r="C910" i="1"/>
  <c r="H910" i="1" s="1"/>
  <c r="H909" i="1"/>
  <c r="D909" i="1"/>
  <c r="G909" i="1" s="1"/>
  <c r="C909" i="1"/>
  <c r="D908" i="1"/>
  <c r="C908" i="1"/>
  <c r="D907" i="1"/>
  <c r="G907" i="1" s="1"/>
  <c r="C907" i="1"/>
  <c r="D906" i="1"/>
  <c r="C906" i="1"/>
  <c r="D905" i="1"/>
  <c r="C905" i="1"/>
  <c r="H905" i="1" s="1"/>
  <c r="D904" i="1"/>
  <c r="C904" i="1"/>
  <c r="H903" i="1"/>
  <c r="D903" i="1"/>
  <c r="C903" i="1"/>
  <c r="G903" i="1" s="1"/>
  <c r="D902" i="1"/>
  <c r="C902" i="1"/>
  <c r="H902" i="1" s="1"/>
  <c r="H901" i="1"/>
  <c r="D901" i="1"/>
  <c r="G901" i="1" s="1"/>
  <c r="C901" i="1"/>
  <c r="D900" i="1"/>
  <c r="C900" i="1"/>
  <c r="D899" i="1"/>
  <c r="G899" i="1" s="1"/>
  <c r="C899" i="1"/>
  <c r="D898" i="1"/>
  <c r="C898" i="1"/>
  <c r="D897" i="1"/>
  <c r="C897" i="1"/>
  <c r="H897" i="1" s="1"/>
  <c r="D896" i="1"/>
  <c r="C896" i="1"/>
  <c r="H895" i="1"/>
  <c r="D895" i="1"/>
  <c r="C895" i="1"/>
  <c r="G895" i="1" s="1"/>
  <c r="D894" i="1"/>
  <c r="C894" i="1"/>
  <c r="H894" i="1" s="1"/>
  <c r="H893" i="1"/>
  <c r="D893" i="1"/>
  <c r="G893" i="1" s="1"/>
  <c r="C893" i="1"/>
  <c r="D892" i="1"/>
  <c r="C892" i="1"/>
  <c r="D891" i="1"/>
  <c r="G891" i="1" s="1"/>
  <c r="C891" i="1"/>
  <c r="D890" i="1"/>
  <c r="C890" i="1"/>
  <c r="D889" i="1"/>
  <c r="C889" i="1"/>
  <c r="H889" i="1" s="1"/>
  <c r="D888" i="1"/>
  <c r="C888" i="1"/>
  <c r="H887" i="1"/>
  <c r="D887" i="1"/>
  <c r="C887" i="1"/>
  <c r="G887" i="1" s="1"/>
  <c r="D886" i="1"/>
  <c r="C886" i="1"/>
  <c r="H886" i="1" s="1"/>
  <c r="H885" i="1"/>
  <c r="D885" i="1"/>
  <c r="G885" i="1" s="1"/>
  <c r="C885" i="1"/>
  <c r="D884" i="1"/>
  <c r="C884" i="1"/>
  <c r="D883" i="1"/>
  <c r="G883" i="1" s="1"/>
  <c r="C883" i="1"/>
  <c r="D882" i="1"/>
  <c r="C882" i="1"/>
  <c r="D881" i="1"/>
  <c r="C881" i="1"/>
  <c r="H881" i="1" s="1"/>
  <c r="D880" i="1"/>
  <c r="C880" i="1"/>
  <c r="H879" i="1"/>
  <c r="D879" i="1"/>
  <c r="C879" i="1"/>
  <c r="G879" i="1" s="1"/>
  <c r="D878" i="1"/>
  <c r="C878" i="1"/>
  <c r="H878" i="1" s="1"/>
  <c r="H877" i="1"/>
  <c r="D877" i="1"/>
  <c r="G877" i="1" s="1"/>
  <c r="C877" i="1"/>
  <c r="D876" i="1"/>
  <c r="C876" i="1"/>
  <c r="D875" i="1"/>
  <c r="G875" i="1" s="1"/>
  <c r="C875" i="1"/>
  <c r="D874" i="1"/>
  <c r="C874" i="1"/>
  <c r="D873" i="1"/>
  <c r="C873" i="1"/>
  <c r="H873" i="1" s="1"/>
  <c r="D872" i="1"/>
  <c r="C872" i="1"/>
  <c r="H871" i="1"/>
  <c r="D871" i="1"/>
  <c r="C871" i="1"/>
  <c r="G871" i="1" s="1"/>
  <c r="D870" i="1"/>
  <c r="C870" i="1"/>
  <c r="H870" i="1" s="1"/>
  <c r="H869" i="1"/>
  <c r="D869" i="1"/>
  <c r="G869" i="1" s="1"/>
  <c r="C869" i="1"/>
  <c r="D868" i="1"/>
  <c r="C868" i="1"/>
  <c r="D867" i="1"/>
  <c r="G867" i="1" s="1"/>
  <c r="C867" i="1"/>
  <c r="D866" i="1"/>
  <c r="C866" i="1"/>
  <c r="D865" i="1"/>
  <c r="C865" i="1"/>
  <c r="H865" i="1" s="1"/>
  <c r="D864" i="1"/>
  <c r="C864" i="1"/>
  <c r="H863" i="1"/>
  <c r="D863" i="1"/>
  <c r="C863" i="1"/>
  <c r="G863" i="1" s="1"/>
  <c r="D862" i="1"/>
  <c r="C862" i="1"/>
  <c r="H862" i="1" s="1"/>
  <c r="H861" i="1"/>
  <c r="D861" i="1"/>
  <c r="G861" i="1" s="1"/>
  <c r="C861" i="1"/>
  <c r="D860" i="1"/>
  <c r="C860" i="1"/>
  <c r="D859" i="1"/>
  <c r="G859" i="1" s="1"/>
  <c r="C859" i="1"/>
  <c r="D858" i="1"/>
  <c r="C858" i="1"/>
  <c r="D857" i="1"/>
  <c r="C857" i="1"/>
  <c r="H857" i="1" s="1"/>
  <c r="D856" i="1"/>
  <c r="C856" i="1"/>
  <c r="H855" i="1"/>
  <c r="D855" i="1"/>
  <c r="C855" i="1"/>
  <c r="G855" i="1" s="1"/>
  <c r="D854" i="1"/>
  <c r="C854" i="1"/>
  <c r="H854" i="1" s="1"/>
  <c r="H853" i="1"/>
  <c r="D853" i="1"/>
  <c r="G853" i="1" s="1"/>
  <c r="C853" i="1"/>
  <c r="D852" i="1"/>
  <c r="C852" i="1"/>
  <c r="D851" i="1"/>
  <c r="G851" i="1" s="1"/>
  <c r="C851" i="1"/>
  <c r="D850" i="1"/>
  <c r="C850" i="1"/>
  <c r="D849" i="1"/>
  <c r="C849" i="1"/>
  <c r="H849" i="1" s="1"/>
  <c r="D848" i="1"/>
  <c r="C848" i="1"/>
  <c r="H847" i="1"/>
  <c r="D847" i="1"/>
  <c r="C847" i="1"/>
  <c r="G847" i="1" s="1"/>
  <c r="D846" i="1"/>
  <c r="C846" i="1"/>
  <c r="D845" i="1"/>
  <c r="G845" i="1" s="1"/>
  <c r="C845" i="1"/>
  <c r="D844" i="1"/>
  <c r="C844" i="1"/>
  <c r="D843" i="1"/>
  <c r="G843" i="1" s="1"/>
  <c r="C843" i="1"/>
  <c r="D842" i="1"/>
  <c r="C842" i="1"/>
  <c r="D841" i="1"/>
  <c r="C841" i="1"/>
  <c r="H841" i="1" s="1"/>
  <c r="D840" i="1"/>
  <c r="C840" i="1"/>
  <c r="H839" i="1"/>
  <c r="D839" i="1"/>
  <c r="C839" i="1"/>
  <c r="D838" i="1"/>
  <c r="C838" i="1"/>
  <c r="H837" i="1"/>
  <c r="D837" i="1"/>
  <c r="C837" i="1"/>
  <c r="G837" i="1" s="1"/>
  <c r="D836" i="1"/>
  <c r="C836" i="1"/>
  <c r="H836" i="1" s="1"/>
  <c r="D835" i="1"/>
  <c r="G835" i="1" s="1"/>
  <c r="C835" i="1"/>
  <c r="D834" i="1"/>
  <c r="C834" i="1"/>
  <c r="D833" i="1"/>
  <c r="C833" i="1"/>
  <c r="H833" i="1" s="1"/>
  <c r="D832" i="1"/>
  <c r="C832" i="1"/>
  <c r="H831" i="1"/>
  <c r="D831" i="1"/>
  <c r="C831" i="1"/>
  <c r="G831" i="1" s="1"/>
  <c r="D830" i="1"/>
  <c r="C830" i="1"/>
  <c r="H830" i="1" s="1"/>
  <c r="H829" i="1"/>
  <c r="D829" i="1"/>
  <c r="G829" i="1" s="1"/>
  <c r="C829" i="1"/>
  <c r="D828" i="1"/>
  <c r="C828" i="1"/>
  <c r="H828" i="1" s="1"/>
  <c r="D827" i="1"/>
  <c r="G827" i="1" s="1"/>
  <c r="C827" i="1"/>
  <c r="D826" i="1"/>
  <c r="C826" i="1"/>
  <c r="D825" i="1"/>
  <c r="C825" i="1"/>
  <c r="H825" i="1" s="1"/>
  <c r="D824" i="1"/>
  <c r="C824" i="1"/>
  <c r="H823" i="1"/>
  <c r="D823" i="1"/>
  <c r="C823" i="1"/>
  <c r="G823" i="1" s="1"/>
  <c r="D822" i="1"/>
  <c r="C822" i="1"/>
  <c r="H822" i="1" s="1"/>
  <c r="H821" i="1"/>
  <c r="D821" i="1"/>
  <c r="C821" i="1"/>
  <c r="G821" i="1" s="1"/>
  <c r="D820" i="1"/>
  <c r="C820" i="1"/>
  <c r="H820" i="1" s="1"/>
  <c r="D819" i="1"/>
  <c r="G819" i="1" s="1"/>
  <c r="C819" i="1"/>
  <c r="D818" i="1"/>
  <c r="C818" i="1"/>
  <c r="D817" i="1"/>
  <c r="C817" i="1"/>
  <c r="H817" i="1" s="1"/>
  <c r="D816" i="1"/>
  <c r="C816" i="1"/>
  <c r="H815" i="1"/>
  <c r="D815" i="1"/>
  <c r="C815" i="1"/>
  <c r="G815" i="1" s="1"/>
  <c r="D814" i="1"/>
  <c r="C814" i="1"/>
  <c r="H813" i="1"/>
  <c r="D813" i="1"/>
  <c r="C813" i="1"/>
  <c r="G813" i="1" s="1"/>
  <c r="D812" i="1"/>
  <c r="C812" i="1"/>
  <c r="D811" i="1"/>
  <c r="G811" i="1" s="1"/>
  <c r="C811" i="1"/>
  <c r="D810" i="1"/>
  <c r="C810" i="1"/>
  <c r="D809" i="1"/>
  <c r="C809" i="1"/>
  <c r="H809" i="1" s="1"/>
  <c r="D808" i="1"/>
  <c r="C808" i="1"/>
  <c r="H807" i="1"/>
  <c r="D807" i="1"/>
  <c r="C807" i="1"/>
  <c r="G807" i="1" s="1"/>
  <c r="D806" i="1"/>
  <c r="C806" i="1"/>
  <c r="H805" i="1"/>
  <c r="D805" i="1"/>
  <c r="C805" i="1"/>
  <c r="G805" i="1" s="1"/>
  <c r="D804" i="1"/>
  <c r="C804" i="1"/>
  <c r="D803" i="1"/>
  <c r="G803" i="1" s="1"/>
  <c r="C803" i="1"/>
  <c r="D802" i="1"/>
  <c r="C802" i="1"/>
  <c r="D801" i="1"/>
  <c r="C801" i="1"/>
  <c r="H801" i="1" s="1"/>
  <c r="D800" i="1"/>
  <c r="C800" i="1"/>
  <c r="H799" i="1"/>
  <c r="D799" i="1"/>
  <c r="C799" i="1"/>
  <c r="G799" i="1" s="1"/>
  <c r="D798" i="1"/>
  <c r="C798" i="1"/>
  <c r="H797" i="1"/>
  <c r="D797" i="1"/>
  <c r="C797" i="1"/>
  <c r="G797" i="1" s="1"/>
  <c r="D796" i="1"/>
  <c r="C796" i="1"/>
  <c r="D795" i="1"/>
  <c r="G795" i="1" s="1"/>
  <c r="C795" i="1"/>
  <c r="D794" i="1"/>
  <c r="C794" i="1"/>
  <c r="D793" i="1"/>
  <c r="C793" i="1"/>
  <c r="H793" i="1" s="1"/>
  <c r="D792" i="1"/>
  <c r="C792" i="1"/>
  <c r="H791" i="1"/>
  <c r="D791" i="1"/>
  <c r="C791" i="1"/>
  <c r="G791" i="1" s="1"/>
  <c r="D790" i="1"/>
  <c r="C790" i="1"/>
  <c r="H789" i="1"/>
  <c r="D789" i="1"/>
  <c r="C789" i="1"/>
  <c r="G789" i="1" s="1"/>
  <c r="D788" i="1"/>
  <c r="C788" i="1"/>
  <c r="D787" i="1"/>
  <c r="G787" i="1" s="1"/>
  <c r="C787" i="1"/>
  <c r="D786" i="1"/>
  <c r="C786" i="1"/>
  <c r="D785" i="1"/>
  <c r="C785" i="1"/>
  <c r="H785" i="1" s="1"/>
  <c r="D784" i="1"/>
  <c r="C784" i="1"/>
  <c r="H783" i="1"/>
  <c r="D783" i="1"/>
  <c r="C783" i="1"/>
  <c r="G783" i="1" s="1"/>
  <c r="D782" i="1"/>
  <c r="C782" i="1"/>
  <c r="H781" i="1"/>
  <c r="D781" i="1"/>
  <c r="C781" i="1"/>
  <c r="G781" i="1" s="1"/>
  <c r="D780" i="1"/>
  <c r="C780" i="1"/>
  <c r="D779" i="1"/>
  <c r="G779" i="1" s="1"/>
  <c r="C779" i="1"/>
  <c r="D778" i="1"/>
  <c r="C778" i="1"/>
  <c r="D777" i="1"/>
  <c r="C777" i="1"/>
  <c r="H777" i="1" s="1"/>
  <c r="D776" i="1"/>
  <c r="C776" i="1"/>
  <c r="H775" i="1"/>
  <c r="D775" i="1"/>
  <c r="C775" i="1"/>
  <c r="G775" i="1" s="1"/>
  <c r="D774" i="1"/>
  <c r="C774" i="1"/>
  <c r="H773" i="1"/>
  <c r="D773" i="1"/>
  <c r="C773" i="1"/>
  <c r="G773" i="1" s="1"/>
  <c r="D772" i="1"/>
  <c r="C772" i="1"/>
  <c r="D771" i="1"/>
  <c r="G771" i="1" s="1"/>
  <c r="C771" i="1"/>
  <c r="D770" i="1"/>
  <c r="C770" i="1"/>
  <c r="D769" i="1"/>
  <c r="C769" i="1"/>
  <c r="D768" i="1"/>
  <c r="C768" i="1"/>
  <c r="H767" i="1"/>
  <c r="D767" i="1"/>
  <c r="C767" i="1"/>
  <c r="G767" i="1" s="1"/>
  <c r="D766" i="1"/>
  <c r="C766" i="1"/>
  <c r="H765" i="1"/>
  <c r="D765" i="1"/>
  <c r="C765" i="1"/>
  <c r="G765" i="1" s="1"/>
  <c r="D764" i="1"/>
  <c r="C764" i="1"/>
  <c r="H764" i="1" s="1"/>
  <c r="G763" i="1"/>
  <c r="D763" i="1"/>
  <c r="C763" i="1"/>
  <c r="H763" i="1" s="1"/>
  <c r="D762" i="1"/>
  <c r="C762" i="1"/>
  <c r="D761" i="1"/>
  <c r="C761" i="1"/>
  <c r="G760" i="1"/>
  <c r="D760" i="1"/>
  <c r="C760" i="1"/>
  <c r="H760" i="1" s="1"/>
  <c r="D759" i="1"/>
  <c r="H759" i="1" s="1"/>
  <c r="C759" i="1"/>
  <c r="G759" i="1" s="1"/>
  <c r="G758" i="1"/>
  <c r="D758" i="1"/>
  <c r="C758" i="1"/>
  <c r="H757" i="1"/>
  <c r="D757" i="1"/>
  <c r="C757" i="1"/>
  <c r="G757" i="1" s="1"/>
  <c r="D756" i="1"/>
  <c r="C756" i="1"/>
  <c r="H756" i="1" s="1"/>
  <c r="D755" i="1"/>
  <c r="C755" i="1"/>
  <c r="G754" i="1"/>
  <c r="D754" i="1"/>
  <c r="C754" i="1"/>
  <c r="D753" i="1"/>
  <c r="C753" i="1"/>
  <c r="D752" i="1"/>
  <c r="G752" i="1" s="1"/>
  <c r="C752" i="1"/>
  <c r="H751" i="1"/>
  <c r="D751" i="1"/>
  <c r="C751" i="1"/>
  <c r="G751" i="1" s="1"/>
  <c r="D750" i="1"/>
  <c r="C750" i="1"/>
  <c r="H750" i="1" s="1"/>
  <c r="G749" i="1"/>
  <c r="D749" i="1"/>
  <c r="C749" i="1"/>
  <c r="H749" i="1" s="1"/>
  <c r="D748" i="1"/>
  <c r="C748" i="1"/>
  <c r="D747" i="1"/>
  <c r="C747" i="1"/>
  <c r="D746" i="1"/>
  <c r="C746" i="1"/>
  <c r="G745" i="1"/>
  <c r="D745" i="1"/>
  <c r="C745" i="1"/>
  <c r="D744" i="1"/>
  <c r="C744" i="1"/>
  <c r="D743" i="1"/>
  <c r="H743" i="1" s="1"/>
  <c r="C743" i="1"/>
  <c r="D742" i="1"/>
  <c r="G742" i="1" s="1"/>
  <c r="C742" i="1"/>
  <c r="D741" i="1"/>
  <c r="C741" i="1"/>
  <c r="D740" i="1"/>
  <c r="C740" i="1"/>
  <c r="H740" i="1" s="1"/>
  <c r="D739" i="1"/>
  <c r="C739" i="1"/>
  <c r="D738" i="1"/>
  <c r="C738" i="1"/>
  <c r="D737" i="1"/>
  <c r="C737" i="1"/>
  <c r="D736" i="1"/>
  <c r="G736" i="1" s="1"/>
  <c r="C736" i="1"/>
  <c r="D735" i="1"/>
  <c r="C735" i="1"/>
  <c r="D734" i="1"/>
  <c r="C734" i="1"/>
  <c r="G733" i="1"/>
  <c r="D733" i="1"/>
  <c r="C733" i="1"/>
  <c r="D732" i="1"/>
  <c r="C732" i="1"/>
  <c r="D731" i="1"/>
  <c r="H731" i="1" s="1"/>
  <c r="C731" i="1"/>
  <c r="D730" i="1"/>
  <c r="C730" i="1"/>
  <c r="D729" i="1"/>
  <c r="G729" i="1" s="1"/>
  <c r="C729" i="1"/>
  <c r="G728" i="1"/>
  <c r="D728" i="1"/>
  <c r="C728" i="1"/>
  <c r="D727" i="1"/>
  <c r="H727" i="1" s="1"/>
  <c r="C727" i="1"/>
  <c r="D726" i="1"/>
  <c r="G726" i="1" s="1"/>
  <c r="C726" i="1"/>
  <c r="D725" i="1"/>
  <c r="C725" i="1"/>
  <c r="H725" i="1" s="1"/>
  <c r="D724" i="1"/>
  <c r="C724" i="1"/>
  <c r="D723" i="1"/>
  <c r="C723" i="1"/>
  <c r="D722" i="1"/>
  <c r="C722" i="1"/>
  <c r="D721" i="1"/>
  <c r="C721" i="1"/>
  <c r="D720" i="1"/>
  <c r="G720" i="1" s="1"/>
  <c r="C720" i="1"/>
  <c r="D719" i="1"/>
  <c r="C719" i="1"/>
  <c r="D718" i="1"/>
  <c r="C718" i="1"/>
  <c r="G717" i="1"/>
  <c r="D717" i="1"/>
  <c r="C717" i="1"/>
  <c r="D716" i="1"/>
  <c r="C716" i="1"/>
  <c r="D715" i="1"/>
  <c r="H715" i="1" s="1"/>
  <c r="C715" i="1"/>
  <c r="D714" i="1"/>
  <c r="C714" i="1"/>
  <c r="D713" i="1"/>
  <c r="G713" i="1" s="1"/>
  <c r="C713" i="1"/>
  <c r="D712" i="1"/>
  <c r="G712" i="1" s="1"/>
  <c r="C712" i="1"/>
  <c r="D711" i="1"/>
  <c r="H711" i="1" s="1"/>
  <c r="C711" i="1"/>
  <c r="D710" i="1"/>
  <c r="G710" i="1" s="1"/>
  <c r="C710" i="1"/>
  <c r="D709" i="1"/>
  <c r="C709" i="1"/>
  <c r="D708" i="1"/>
  <c r="C708" i="1"/>
  <c r="D707" i="1"/>
  <c r="C707" i="1"/>
  <c r="D706" i="1"/>
  <c r="C706" i="1"/>
  <c r="D705" i="1"/>
  <c r="C705" i="1"/>
  <c r="D704" i="1"/>
  <c r="G704" i="1" s="1"/>
  <c r="C704" i="1"/>
  <c r="D703" i="1"/>
  <c r="C703" i="1"/>
  <c r="D702" i="1"/>
  <c r="C702" i="1"/>
  <c r="G701" i="1"/>
  <c r="D701" i="1"/>
  <c r="C701" i="1"/>
  <c r="D700" i="1"/>
  <c r="C700" i="1"/>
  <c r="D699" i="1"/>
  <c r="G699" i="1" s="1"/>
  <c r="C699" i="1"/>
  <c r="D698" i="1"/>
  <c r="C698" i="1"/>
  <c r="D697" i="1"/>
  <c r="G697" i="1" s="1"/>
  <c r="C697" i="1"/>
  <c r="D696" i="1"/>
  <c r="C696" i="1"/>
  <c r="D695" i="1"/>
  <c r="G695" i="1" s="1"/>
  <c r="C695" i="1"/>
  <c r="D694" i="1"/>
  <c r="C694" i="1"/>
  <c r="H694" i="1" s="1"/>
  <c r="D693" i="1"/>
  <c r="C693" i="1"/>
  <c r="D692" i="1"/>
  <c r="C692" i="1"/>
  <c r="H692" i="1" s="1"/>
  <c r="D691" i="1"/>
  <c r="C691" i="1"/>
  <c r="H691" i="1" s="1"/>
  <c r="D690" i="1"/>
  <c r="C690" i="1"/>
  <c r="H690" i="1" s="1"/>
  <c r="G689" i="1"/>
  <c r="D689" i="1"/>
  <c r="C689" i="1"/>
  <c r="H689" i="1" s="1"/>
  <c r="D688" i="1"/>
  <c r="C688" i="1"/>
  <c r="D687" i="1"/>
  <c r="C687" i="1"/>
  <c r="D686" i="1"/>
  <c r="C686" i="1"/>
  <c r="G685" i="1"/>
  <c r="D685" i="1"/>
  <c r="C685" i="1"/>
  <c r="D684" i="1"/>
  <c r="C684" i="1"/>
  <c r="G683" i="1"/>
  <c r="D683" i="1"/>
  <c r="C683" i="1"/>
  <c r="D682" i="1"/>
  <c r="C682" i="1"/>
  <c r="D681" i="1"/>
  <c r="H681" i="1" s="1"/>
  <c r="C681" i="1"/>
  <c r="D680" i="1"/>
  <c r="C680" i="1"/>
  <c r="H680" i="1" s="1"/>
  <c r="D679" i="1"/>
  <c r="C679" i="1"/>
  <c r="D678" i="1"/>
  <c r="C678" i="1"/>
  <c r="H678" i="1" s="1"/>
  <c r="D677" i="1"/>
  <c r="C677" i="1"/>
  <c r="G677" i="1" s="1"/>
  <c r="D676" i="1"/>
  <c r="C676" i="1"/>
  <c r="H676" i="1" s="1"/>
  <c r="D675" i="1"/>
  <c r="C675" i="1"/>
  <c r="G675" i="1" s="1"/>
  <c r="D674" i="1"/>
  <c r="C674" i="1"/>
  <c r="H674" i="1" s="1"/>
  <c r="D673" i="1"/>
  <c r="C673" i="1"/>
  <c r="G673" i="1" s="1"/>
  <c r="D672" i="1"/>
  <c r="C672" i="1"/>
  <c r="H672" i="1" s="1"/>
  <c r="D671" i="1"/>
  <c r="C671" i="1"/>
  <c r="D670" i="1"/>
  <c r="C670" i="1"/>
  <c r="G669" i="1"/>
  <c r="D669" i="1"/>
  <c r="C669" i="1"/>
  <c r="D668" i="1"/>
  <c r="C668" i="1"/>
  <c r="G667" i="1"/>
  <c r="D667" i="1"/>
  <c r="H667" i="1" s="1"/>
  <c r="C667" i="1"/>
  <c r="D666" i="1"/>
  <c r="C666" i="1"/>
  <c r="D665" i="1"/>
  <c r="H665" i="1" s="1"/>
  <c r="C665" i="1"/>
  <c r="D664" i="1"/>
  <c r="C664" i="1"/>
  <c r="D663" i="1"/>
  <c r="H663" i="1" s="1"/>
  <c r="C663" i="1"/>
  <c r="D662" i="1"/>
  <c r="C662" i="1"/>
  <c r="D661" i="1"/>
  <c r="C661" i="1"/>
  <c r="D660" i="1"/>
  <c r="C660" i="1"/>
  <c r="D659" i="1"/>
  <c r="C659" i="1"/>
  <c r="G659" i="1" s="1"/>
  <c r="D658" i="1"/>
  <c r="C658" i="1"/>
  <c r="G657" i="1"/>
  <c r="D657" i="1"/>
  <c r="C657" i="1"/>
  <c r="D656" i="1"/>
  <c r="C656" i="1"/>
  <c r="H656" i="1" s="1"/>
  <c r="D655" i="1"/>
  <c r="C655" i="1"/>
  <c r="G655" i="1" s="1"/>
  <c r="D654" i="1"/>
  <c r="C654" i="1"/>
  <c r="G653" i="1"/>
  <c r="D653" i="1"/>
  <c r="C653" i="1"/>
  <c r="D652" i="1"/>
  <c r="C652" i="1"/>
  <c r="G651" i="1"/>
  <c r="D651" i="1"/>
  <c r="H651" i="1" s="1"/>
  <c r="C651" i="1"/>
  <c r="D650" i="1"/>
  <c r="C650" i="1"/>
  <c r="D649" i="1"/>
  <c r="D648" i="1"/>
  <c r="C648" i="1"/>
  <c r="H648" i="1" s="1"/>
  <c r="D647" i="1"/>
  <c r="C647" i="1"/>
  <c r="G647" i="1" s="1"/>
  <c r="D646" i="1"/>
  <c r="C646" i="1"/>
  <c r="H646" i="1" s="1"/>
  <c r="D645" i="1"/>
  <c r="H645" i="1" s="1"/>
  <c r="C645" i="1"/>
  <c r="C641" i="1"/>
  <c r="D636" i="1"/>
  <c r="C636" i="1"/>
  <c r="H636" i="1" s="1"/>
  <c r="D635" i="1"/>
  <c r="C635" i="1"/>
  <c r="D632" i="1"/>
  <c r="C632" i="1"/>
  <c r="H632" i="1" s="1"/>
  <c r="D631" i="1"/>
  <c r="H631" i="1" s="1"/>
  <c r="C631" i="1"/>
  <c r="D630" i="1"/>
  <c r="C630" i="1"/>
  <c r="H630" i="1" s="1"/>
  <c r="D629" i="1"/>
  <c r="C629" i="1"/>
  <c r="G629" i="1" s="1"/>
  <c r="D628" i="1"/>
  <c r="C628" i="1"/>
  <c r="H628" i="1" s="1"/>
  <c r="D627" i="1"/>
  <c r="C627" i="1"/>
  <c r="G627" i="1" s="1"/>
  <c r="D626" i="1"/>
  <c r="C626" i="1"/>
  <c r="H626" i="1" s="1"/>
  <c r="D625" i="1"/>
  <c r="C625" i="1"/>
  <c r="G625" i="1" s="1"/>
  <c r="D624" i="1"/>
  <c r="C624" i="1"/>
  <c r="D622" i="1"/>
  <c r="C622" i="1"/>
  <c r="H622" i="1" s="1"/>
  <c r="D621" i="1"/>
  <c r="C621" i="1"/>
  <c r="G621" i="1" s="1"/>
  <c r="D620" i="1"/>
  <c r="C620" i="1"/>
  <c r="G619" i="1"/>
  <c r="D619" i="1"/>
  <c r="C619" i="1"/>
  <c r="D618" i="1"/>
  <c r="C618" i="1"/>
  <c r="G617" i="1"/>
  <c r="D617" i="1"/>
  <c r="H617" i="1" s="1"/>
  <c r="C617" i="1"/>
  <c r="D616" i="1"/>
  <c r="C616" i="1"/>
  <c r="D615" i="1"/>
  <c r="H615" i="1" s="1"/>
  <c r="C615" i="1"/>
  <c r="D614" i="1"/>
  <c r="C614" i="1"/>
  <c r="D613" i="1"/>
  <c r="C613" i="1"/>
  <c r="D612" i="1"/>
  <c r="C612" i="1"/>
  <c r="H612" i="1" s="1"/>
  <c r="D611" i="1"/>
  <c r="H611" i="1" s="1"/>
  <c r="C611" i="1"/>
  <c r="D610" i="1"/>
  <c r="C610" i="1"/>
  <c r="H610" i="1" s="1"/>
  <c r="D609" i="1"/>
  <c r="C609" i="1"/>
  <c r="G609" i="1" s="1"/>
  <c r="D608" i="1"/>
  <c r="C608" i="1"/>
  <c r="H608" i="1" s="1"/>
  <c r="G607" i="1"/>
  <c r="D607" i="1"/>
  <c r="C607" i="1"/>
  <c r="D606" i="1"/>
  <c r="C606" i="1"/>
  <c r="H606" i="1" s="1"/>
  <c r="D605" i="1"/>
  <c r="C605" i="1"/>
  <c r="G605" i="1" s="1"/>
  <c r="D604" i="1"/>
  <c r="C604" i="1"/>
  <c r="D603" i="1"/>
  <c r="G603" i="1" s="1"/>
  <c r="C603" i="1"/>
  <c r="D602" i="1"/>
  <c r="C602" i="1"/>
  <c r="D601" i="1"/>
  <c r="C601" i="1"/>
  <c r="D600" i="1"/>
  <c r="C600" i="1"/>
  <c r="D599" i="1"/>
  <c r="C599" i="1"/>
  <c r="G599" i="1" s="1"/>
  <c r="D598" i="1"/>
  <c r="C598" i="1"/>
  <c r="H598" i="1" s="1"/>
  <c r="D597" i="1"/>
  <c r="H597" i="1" s="1"/>
  <c r="C597" i="1"/>
  <c r="G597" i="1" s="1"/>
  <c r="D596" i="1"/>
  <c r="C596" i="1"/>
  <c r="D595" i="1"/>
  <c r="C595" i="1"/>
  <c r="G595" i="1" s="1"/>
  <c r="D594" i="1"/>
  <c r="C594" i="1"/>
  <c r="H594" i="1" s="1"/>
  <c r="D593" i="1"/>
  <c r="H593" i="1" s="1"/>
  <c r="C593" i="1"/>
  <c r="C592" i="1"/>
  <c r="D590" i="1"/>
  <c r="C590" i="1"/>
  <c r="H590" i="1" s="1"/>
  <c r="D589" i="1"/>
  <c r="H589" i="1" s="1"/>
  <c r="C589" i="1"/>
  <c r="D588" i="1"/>
  <c r="C588" i="1"/>
  <c r="G587" i="1"/>
  <c r="D587" i="1"/>
  <c r="C587" i="1"/>
  <c r="D586" i="1"/>
  <c r="C586" i="1"/>
  <c r="D585" i="1"/>
  <c r="H585" i="1" s="1"/>
  <c r="C585" i="1"/>
  <c r="G585" i="1" s="1"/>
  <c r="D584" i="1"/>
  <c r="C584" i="1"/>
  <c r="D583" i="1"/>
  <c r="H583" i="1" s="1"/>
  <c r="C583" i="1"/>
  <c r="D582" i="1"/>
  <c r="C582" i="1"/>
  <c r="H582" i="1" s="1"/>
  <c r="D581" i="1"/>
  <c r="C581" i="1"/>
  <c r="D580" i="1"/>
  <c r="C580" i="1"/>
  <c r="D579" i="1"/>
  <c r="C579" i="1"/>
  <c r="G579" i="1" s="1"/>
  <c r="D578" i="1"/>
  <c r="G577" i="1"/>
  <c r="D577" i="1"/>
  <c r="C577" i="1"/>
  <c r="D576" i="1"/>
  <c r="C576" i="1"/>
  <c r="D575" i="1"/>
  <c r="H575" i="1" s="1"/>
  <c r="C575" i="1"/>
  <c r="G575" i="1" s="1"/>
  <c r="D574" i="1"/>
  <c r="C574" i="1"/>
  <c r="G573" i="1"/>
  <c r="D573" i="1"/>
  <c r="H573" i="1" s="1"/>
  <c r="C573" i="1"/>
  <c r="D572" i="1"/>
  <c r="C572" i="1"/>
  <c r="H572" i="1" s="1"/>
  <c r="D571" i="1"/>
  <c r="C571" i="1"/>
  <c r="D570" i="1"/>
  <c r="C570" i="1"/>
  <c r="C569" i="1"/>
  <c r="G569" i="1" s="1"/>
  <c r="D568" i="1"/>
  <c r="C568" i="1"/>
  <c r="H568" i="1" s="1"/>
  <c r="D567" i="1"/>
  <c r="H567" i="1" s="1"/>
  <c r="C567" i="1"/>
  <c r="G567" i="1" s="1"/>
  <c r="D566" i="1"/>
  <c r="C566" i="1"/>
  <c r="D564" i="1"/>
  <c r="C564" i="1"/>
  <c r="H564" i="1" s="1"/>
  <c r="G563" i="1"/>
  <c r="D563" i="1"/>
  <c r="H563" i="1" s="1"/>
  <c r="C563" i="1"/>
  <c r="D562" i="1"/>
  <c r="C562" i="1"/>
  <c r="G561" i="1"/>
  <c r="D561" i="1"/>
  <c r="C561" i="1"/>
  <c r="D560" i="1"/>
  <c r="C560" i="1"/>
  <c r="D559" i="1"/>
  <c r="H559" i="1" s="1"/>
  <c r="C559" i="1"/>
  <c r="G559" i="1" s="1"/>
  <c r="D558" i="1"/>
  <c r="C558" i="1"/>
  <c r="G557" i="1"/>
  <c r="D557" i="1"/>
  <c r="H557" i="1" s="1"/>
  <c r="C557" i="1"/>
  <c r="D556" i="1"/>
  <c r="C556" i="1"/>
  <c r="H556" i="1" s="1"/>
  <c r="D555" i="1"/>
  <c r="C555" i="1"/>
  <c r="D554" i="1"/>
  <c r="C554" i="1"/>
  <c r="D553" i="1"/>
  <c r="C553" i="1"/>
  <c r="G553" i="1" s="1"/>
  <c r="D552" i="1"/>
  <c r="C552" i="1"/>
  <c r="H552" i="1" s="1"/>
  <c r="D551" i="1"/>
  <c r="H551" i="1" s="1"/>
  <c r="C551" i="1"/>
  <c r="G551" i="1" s="1"/>
  <c r="D550" i="1"/>
  <c r="C550" i="1"/>
  <c r="D549" i="1"/>
  <c r="C549" i="1"/>
  <c r="G549" i="1" s="1"/>
  <c r="D548" i="1"/>
  <c r="C548" i="1"/>
  <c r="H548" i="1" s="1"/>
  <c r="G547" i="1"/>
  <c r="D547" i="1"/>
  <c r="H547" i="1" s="1"/>
  <c r="C547" i="1"/>
  <c r="D546" i="1"/>
  <c r="C546" i="1"/>
  <c r="G545" i="1"/>
  <c r="D545" i="1"/>
  <c r="C545" i="1"/>
  <c r="D544" i="1"/>
  <c r="C544" i="1"/>
  <c r="D543" i="1"/>
  <c r="H543" i="1" s="1"/>
  <c r="C543" i="1"/>
  <c r="G543" i="1" s="1"/>
  <c r="D542" i="1"/>
  <c r="C542" i="1"/>
  <c r="G541" i="1"/>
  <c r="D541" i="1"/>
  <c r="H541" i="1" s="1"/>
  <c r="C541" i="1"/>
  <c r="D540" i="1"/>
  <c r="C540" i="1"/>
  <c r="H540" i="1" s="1"/>
  <c r="D539" i="1"/>
  <c r="C539" i="1"/>
  <c r="D538" i="1"/>
  <c r="C538" i="1"/>
  <c r="D537" i="1"/>
  <c r="C537" i="1"/>
  <c r="G537" i="1" s="1"/>
  <c r="D536" i="1"/>
  <c r="C536" i="1"/>
  <c r="H536" i="1" s="1"/>
  <c r="D535" i="1"/>
  <c r="H535" i="1" s="1"/>
  <c r="C535" i="1"/>
  <c r="G535" i="1" s="1"/>
  <c r="D534" i="1"/>
  <c r="C534" i="1"/>
  <c r="D533" i="1"/>
  <c r="C533" i="1"/>
  <c r="G533" i="1" s="1"/>
  <c r="D532" i="1"/>
  <c r="C532" i="1"/>
  <c r="H532" i="1" s="1"/>
  <c r="G531" i="1"/>
  <c r="D531" i="1"/>
  <c r="H531" i="1" s="1"/>
  <c r="C531" i="1"/>
  <c r="D528" i="1"/>
  <c r="C528" i="1"/>
  <c r="G527" i="1"/>
  <c r="D527" i="1"/>
  <c r="H527" i="1" s="1"/>
  <c r="C527" i="1"/>
  <c r="D526" i="1"/>
  <c r="C526" i="1"/>
  <c r="H526" i="1" s="1"/>
  <c r="D525" i="1"/>
  <c r="C525" i="1"/>
  <c r="D524" i="1"/>
  <c r="C524" i="1"/>
  <c r="D523" i="1"/>
  <c r="C523" i="1"/>
  <c r="G523" i="1" s="1"/>
  <c r="D522" i="1"/>
  <c r="C522" i="1"/>
  <c r="H522" i="1" s="1"/>
  <c r="D521" i="1"/>
  <c r="H521" i="1" s="1"/>
  <c r="C521" i="1"/>
  <c r="G521" i="1" s="1"/>
  <c r="D520" i="1"/>
  <c r="C520" i="1"/>
  <c r="D519" i="1"/>
  <c r="C519" i="1"/>
  <c r="G519" i="1" s="1"/>
  <c r="D518" i="1"/>
  <c r="C518" i="1"/>
  <c r="H518" i="1" s="1"/>
  <c r="D517" i="1"/>
  <c r="C517" i="1"/>
  <c r="H517" i="1" s="1"/>
  <c r="C516" i="1"/>
  <c r="G515" i="1"/>
  <c r="D515" i="1"/>
  <c r="C515" i="1"/>
  <c r="H515" i="1" s="1"/>
  <c r="D514" i="1"/>
  <c r="C514" i="1"/>
  <c r="H514" i="1" s="1"/>
  <c r="G513" i="1"/>
  <c r="D513" i="1"/>
  <c r="C513" i="1"/>
  <c r="H513" i="1" s="1"/>
  <c r="D512" i="1"/>
  <c r="C512" i="1"/>
  <c r="D511" i="1"/>
  <c r="C511" i="1"/>
  <c r="D510" i="1"/>
  <c r="C510" i="1"/>
  <c r="H510" i="1" s="1"/>
  <c r="D509" i="1"/>
  <c r="C509" i="1"/>
  <c r="H509" i="1" s="1"/>
  <c r="D508" i="1"/>
  <c r="C508" i="1"/>
  <c r="H508" i="1" s="1"/>
  <c r="G507" i="1"/>
  <c r="D507" i="1"/>
  <c r="C507" i="1"/>
  <c r="H507" i="1" s="1"/>
  <c r="D506" i="1"/>
  <c r="C506" i="1"/>
  <c r="H506" i="1" s="1"/>
  <c r="G505" i="1"/>
  <c r="D505" i="1"/>
  <c r="C505" i="1"/>
  <c r="H505" i="1" s="1"/>
  <c r="D504" i="1"/>
  <c r="C504" i="1"/>
  <c r="D503" i="1"/>
  <c r="C503" i="1"/>
  <c r="D502" i="1"/>
  <c r="C502" i="1"/>
  <c r="H502" i="1" s="1"/>
  <c r="D501" i="1"/>
  <c r="C501" i="1"/>
  <c r="H501" i="1" s="1"/>
  <c r="D500" i="1"/>
  <c r="C500" i="1"/>
  <c r="H500" i="1" s="1"/>
  <c r="G499" i="1"/>
  <c r="D499" i="1"/>
  <c r="C499" i="1"/>
  <c r="H499" i="1" s="1"/>
  <c r="D498" i="1"/>
  <c r="C498" i="1"/>
  <c r="H498" i="1" s="1"/>
  <c r="G497" i="1"/>
  <c r="D497" i="1"/>
  <c r="C497" i="1"/>
  <c r="H497" i="1" s="1"/>
  <c r="D496" i="1"/>
  <c r="C496" i="1"/>
  <c r="D495" i="1"/>
  <c r="C495" i="1"/>
  <c r="D494" i="1"/>
  <c r="C494" i="1"/>
  <c r="H494" i="1" s="1"/>
  <c r="D493" i="1"/>
  <c r="C493" i="1"/>
  <c r="H493" i="1" s="1"/>
  <c r="D492" i="1"/>
  <c r="C492" i="1"/>
  <c r="H492" i="1" s="1"/>
  <c r="G491" i="1"/>
  <c r="D491" i="1"/>
  <c r="C491" i="1"/>
  <c r="H491" i="1" s="1"/>
  <c r="D490" i="1"/>
  <c r="C490" i="1"/>
  <c r="H490" i="1" s="1"/>
  <c r="G489" i="1"/>
  <c r="D489" i="1"/>
  <c r="C489" i="1"/>
  <c r="H489" i="1" s="1"/>
  <c r="D488" i="1"/>
  <c r="C488" i="1"/>
  <c r="D487" i="1"/>
  <c r="C487" i="1"/>
  <c r="D486" i="1"/>
  <c r="C486" i="1"/>
  <c r="D484" i="1"/>
  <c r="C484" i="1"/>
  <c r="H484" i="1" s="1"/>
  <c r="G483" i="1"/>
  <c r="D483" i="1"/>
  <c r="C483" i="1"/>
  <c r="H483" i="1" s="1"/>
  <c r="D482" i="1"/>
  <c r="C482" i="1"/>
  <c r="H482" i="1" s="1"/>
  <c r="G481" i="1"/>
  <c r="D481" i="1"/>
  <c r="C481" i="1"/>
  <c r="H481" i="1" s="1"/>
  <c r="D480" i="1"/>
  <c r="C480" i="1"/>
  <c r="D479" i="1"/>
  <c r="C479" i="1"/>
  <c r="D478" i="1"/>
  <c r="C478" i="1"/>
  <c r="D477" i="1"/>
  <c r="C477" i="1"/>
  <c r="H477" i="1" s="1"/>
  <c r="D476" i="1"/>
  <c r="C476" i="1"/>
  <c r="H476" i="1" s="1"/>
  <c r="G475" i="1"/>
  <c r="D475" i="1"/>
  <c r="C475" i="1"/>
  <c r="H475" i="1" s="1"/>
  <c r="D474" i="1"/>
  <c r="C474" i="1"/>
  <c r="H474" i="1" s="1"/>
  <c r="D473" i="1"/>
  <c r="D472" i="1"/>
  <c r="C472" i="1"/>
  <c r="H471" i="1"/>
  <c r="G471" i="1"/>
  <c r="D471" i="1"/>
  <c r="C471" i="1"/>
  <c r="D470" i="1"/>
  <c r="C470" i="1"/>
  <c r="H469" i="1"/>
  <c r="D469" i="1"/>
  <c r="C469" i="1"/>
  <c r="G469" i="1" s="1"/>
  <c r="D468" i="1"/>
  <c r="C468" i="1"/>
  <c r="D467" i="1"/>
  <c r="C467" i="1"/>
  <c r="D466" i="1"/>
  <c r="C466" i="1"/>
  <c r="D465" i="1"/>
  <c r="H465" i="1" s="1"/>
  <c r="C465" i="1"/>
  <c r="G465" i="1" s="1"/>
  <c r="D464" i="1"/>
  <c r="C464" i="1"/>
  <c r="H463" i="1"/>
  <c r="G463" i="1"/>
  <c r="D463" i="1"/>
  <c r="C463" i="1"/>
  <c r="D462" i="1"/>
  <c r="C462" i="1"/>
  <c r="H461" i="1"/>
  <c r="D461" i="1"/>
  <c r="C461" i="1"/>
  <c r="G461" i="1" s="1"/>
  <c r="D459" i="1"/>
  <c r="C459" i="1"/>
  <c r="D458" i="1"/>
  <c r="C458" i="1"/>
  <c r="H458" i="1" s="1"/>
  <c r="D457" i="1"/>
  <c r="C457" i="1"/>
  <c r="H457" i="1" s="1"/>
  <c r="D456" i="1"/>
  <c r="C456" i="1"/>
  <c r="H456" i="1" s="1"/>
  <c r="G455" i="1"/>
  <c r="D455" i="1"/>
  <c r="C455" i="1"/>
  <c r="H455" i="1" s="1"/>
  <c r="D454" i="1"/>
  <c r="C454" i="1"/>
  <c r="H454" i="1" s="1"/>
  <c r="G453" i="1"/>
  <c r="D453" i="1"/>
  <c r="C453" i="1"/>
  <c r="H453" i="1" s="1"/>
  <c r="D452" i="1"/>
  <c r="C452" i="1"/>
  <c r="D451" i="1"/>
  <c r="C451" i="1"/>
  <c r="D450" i="1"/>
  <c r="C450" i="1"/>
  <c r="H450" i="1" s="1"/>
  <c r="D449" i="1"/>
  <c r="C449" i="1"/>
  <c r="H449" i="1" s="1"/>
  <c r="D448" i="1"/>
  <c r="C448" i="1"/>
  <c r="H448" i="1" s="1"/>
  <c r="G447" i="1"/>
  <c r="D447" i="1"/>
  <c r="C447" i="1"/>
  <c r="H447" i="1" s="1"/>
  <c r="D446" i="1"/>
  <c r="C446" i="1"/>
  <c r="H446" i="1" s="1"/>
  <c r="G445" i="1"/>
  <c r="D445" i="1"/>
  <c r="C445" i="1"/>
  <c r="H445" i="1" s="1"/>
  <c r="D444" i="1"/>
  <c r="C444" i="1"/>
  <c r="D443" i="1"/>
  <c r="C443" i="1"/>
  <c r="D442" i="1"/>
  <c r="C442" i="1"/>
  <c r="H442" i="1" s="1"/>
  <c r="D441" i="1"/>
  <c r="C441" i="1"/>
  <c r="H441" i="1" s="1"/>
  <c r="D440" i="1"/>
  <c r="C440" i="1"/>
  <c r="H440" i="1" s="1"/>
  <c r="G439" i="1"/>
  <c r="D439" i="1"/>
  <c r="C439" i="1"/>
  <c r="H439" i="1" s="1"/>
  <c r="D438" i="1"/>
  <c r="C438" i="1"/>
  <c r="H438" i="1" s="1"/>
  <c r="G437" i="1"/>
  <c r="D437" i="1"/>
  <c r="C437" i="1"/>
  <c r="H437" i="1" s="1"/>
  <c r="D436" i="1"/>
  <c r="C436" i="1"/>
  <c r="D435" i="1"/>
  <c r="C435" i="1"/>
  <c r="D434" i="1"/>
  <c r="C434" i="1"/>
  <c r="H434" i="1" s="1"/>
  <c r="D433" i="1"/>
  <c r="C433" i="1"/>
  <c r="H433" i="1" s="1"/>
  <c r="D432" i="1"/>
  <c r="C432" i="1"/>
  <c r="H432" i="1" s="1"/>
  <c r="D431" i="1"/>
  <c r="G431" i="1" s="1"/>
  <c r="C431" i="1"/>
  <c r="D430" i="1"/>
  <c r="C430" i="1"/>
  <c r="H430" i="1" s="1"/>
  <c r="G429" i="1"/>
  <c r="D429" i="1"/>
  <c r="C429" i="1"/>
  <c r="H429" i="1" s="1"/>
  <c r="D428" i="1"/>
  <c r="C428" i="1"/>
  <c r="D427" i="1"/>
  <c r="C427" i="1"/>
  <c r="D426" i="1"/>
  <c r="C426" i="1"/>
  <c r="H426" i="1" s="1"/>
  <c r="D423" i="1"/>
  <c r="H423" i="1" s="1"/>
  <c r="C423" i="1"/>
  <c r="D422" i="1"/>
  <c r="C422" i="1"/>
  <c r="C421" i="1"/>
  <c r="D416" i="1"/>
  <c r="C416" i="1"/>
  <c r="D415" i="1"/>
  <c r="H415" i="1" s="1"/>
  <c r="C415" i="1"/>
  <c r="G415" i="1" s="1"/>
  <c r="D414" i="1"/>
  <c r="C414" i="1"/>
  <c r="D411" i="1"/>
  <c r="C411" i="1"/>
  <c r="H411" i="1" s="1"/>
  <c r="D410" i="1"/>
  <c r="C410" i="1"/>
  <c r="H410" i="1" s="1"/>
  <c r="D409" i="1"/>
  <c r="G409" i="1" s="1"/>
  <c r="C409" i="1"/>
  <c r="H409" i="1" s="1"/>
  <c r="D408" i="1"/>
  <c r="C408" i="1"/>
  <c r="H408" i="1" s="1"/>
  <c r="D407" i="1"/>
  <c r="C407" i="1"/>
  <c r="D406" i="1"/>
  <c r="C406" i="1"/>
  <c r="D405" i="1"/>
  <c r="C405" i="1"/>
  <c r="D404" i="1"/>
  <c r="C404" i="1"/>
  <c r="H404" i="1" s="1"/>
  <c r="D403" i="1"/>
  <c r="C403" i="1"/>
  <c r="H403" i="1" s="1"/>
  <c r="D402" i="1"/>
  <c r="C402" i="1"/>
  <c r="H402" i="1" s="1"/>
  <c r="G401" i="1"/>
  <c r="D401" i="1"/>
  <c r="C401" i="1"/>
  <c r="H401" i="1" s="1"/>
  <c r="D400" i="1"/>
  <c r="C400" i="1"/>
  <c r="G399" i="1"/>
  <c r="D399" i="1"/>
  <c r="C399" i="1"/>
  <c r="H399" i="1" s="1"/>
  <c r="D398" i="1"/>
  <c r="C398" i="1"/>
  <c r="D397" i="1"/>
  <c r="C397" i="1"/>
  <c r="C396" i="1"/>
  <c r="D395" i="1"/>
  <c r="C395" i="1"/>
  <c r="H395" i="1" s="1"/>
  <c r="D394" i="1"/>
  <c r="C394" i="1"/>
  <c r="C393" i="1"/>
  <c r="D392" i="1"/>
  <c r="C392" i="1"/>
  <c r="H392" i="1" s="1"/>
  <c r="G391" i="1"/>
  <c r="D391" i="1"/>
  <c r="C391" i="1"/>
  <c r="H391" i="1" s="1"/>
  <c r="D390" i="1"/>
  <c r="C390" i="1"/>
  <c r="D389" i="1"/>
  <c r="C389" i="1"/>
  <c r="D388" i="1"/>
  <c r="C388" i="1"/>
  <c r="D387" i="1"/>
  <c r="C387" i="1"/>
  <c r="H387" i="1" s="1"/>
  <c r="D386" i="1"/>
  <c r="C386" i="1"/>
  <c r="H386" i="1" s="1"/>
  <c r="G385" i="1"/>
  <c r="D385" i="1"/>
  <c r="C385" i="1"/>
  <c r="H385" i="1" s="1"/>
  <c r="D384" i="1"/>
  <c r="C384" i="1"/>
  <c r="H384" i="1" s="1"/>
  <c r="C383" i="1"/>
  <c r="D382" i="1"/>
  <c r="C382" i="1"/>
  <c r="D381" i="1"/>
  <c r="C381" i="1"/>
  <c r="D380" i="1"/>
  <c r="C380" i="1"/>
  <c r="H380" i="1" s="1"/>
  <c r="D379" i="1"/>
  <c r="C379" i="1"/>
  <c r="H379" i="1" s="1"/>
  <c r="D378" i="1"/>
  <c r="C378" i="1"/>
  <c r="H378" i="1" s="1"/>
  <c r="G377" i="1"/>
  <c r="D377" i="1"/>
  <c r="C377" i="1"/>
  <c r="H377" i="1" s="1"/>
  <c r="D376" i="1"/>
  <c r="C376" i="1"/>
  <c r="G375" i="1"/>
  <c r="D375" i="1"/>
  <c r="C375" i="1"/>
  <c r="H375" i="1" s="1"/>
  <c r="D374" i="1"/>
  <c r="C374" i="1"/>
  <c r="G373" i="1"/>
  <c r="D373" i="1"/>
  <c r="C373" i="1"/>
  <c r="H373" i="1" s="1"/>
  <c r="D372" i="1"/>
  <c r="C372" i="1"/>
  <c r="H372" i="1" s="1"/>
  <c r="D371" i="1"/>
  <c r="C371" i="1"/>
  <c r="D370" i="1"/>
  <c r="C370" i="1"/>
  <c r="C369" i="1"/>
  <c r="H367" i="1"/>
  <c r="D367" i="1"/>
  <c r="G367" i="1" s="1"/>
  <c r="C367" i="1"/>
  <c r="D366" i="1"/>
  <c r="C366" i="1"/>
  <c r="D365" i="1"/>
  <c r="H365" i="1" s="1"/>
  <c r="C365" i="1"/>
  <c r="D364" i="1"/>
  <c r="C364" i="1"/>
  <c r="H363" i="1"/>
  <c r="G363" i="1"/>
  <c r="D363" i="1"/>
  <c r="C363" i="1"/>
  <c r="D362" i="1"/>
  <c r="C362" i="1"/>
  <c r="C361" i="1"/>
  <c r="D360" i="1"/>
  <c r="C360" i="1"/>
  <c r="D359" i="1"/>
  <c r="G359" i="1" s="1"/>
  <c r="C359" i="1"/>
  <c r="D358" i="1"/>
  <c r="C358" i="1"/>
  <c r="C357" i="1"/>
  <c r="C356" i="1"/>
  <c r="D354" i="1"/>
  <c r="C354" i="1"/>
  <c r="D353" i="1"/>
  <c r="C353" i="1"/>
  <c r="H353" i="1" s="1"/>
  <c r="D352" i="1"/>
  <c r="C352" i="1"/>
  <c r="H352" i="1" s="1"/>
  <c r="D351" i="1"/>
  <c r="C351" i="1"/>
  <c r="D350" i="1"/>
  <c r="C350" i="1"/>
  <c r="H350" i="1" s="1"/>
  <c r="G349" i="1"/>
  <c r="D349" i="1"/>
  <c r="C349" i="1"/>
  <c r="H349" i="1" s="1"/>
  <c r="D348" i="1"/>
  <c r="C348" i="1"/>
  <c r="H348" i="1" s="1"/>
  <c r="D347" i="1"/>
  <c r="C347" i="1"/>
  <c r="H347" i="1" s="1"/>
  <c r="D346" i="1"/>
  <c r="C346" i="1"/>
  <c r="G345" i="1"/>
  <c r="D345" i="1"/>
  <c r="C345" i="1"/>
  <c r="H345" i="1" s="1"/>
  <c r="D344" i="1"/>
  <c r="C344" i="1"/>
  <c r="H344" i="1" s="1"/>
  <c r="D343" i="1"/>
  <c r="C343" i="1"/>
  <c r="D342" i="1"/>
  <c r="C342" i="1"/>
  <c r="H342" i="1" s="1"/>
  <c r="G341" i="1"/>
  <c r="D341" i="1"/>
  <c r="C341" i="1"/>
  <c r="H341" i="1" s="1"/>
  <c r="D340" i="1"/>
  <c r="C340" i="1"/>
  <c r="H340" i="1" s="1"/>
  <c r="D339" i="1"/>
  <c r="C339" i="1"/>
  <c r="H339" i="1" s="1"/>
  <c r="D338" i="1"/>
  <c r="C338" i="1"/>
  <c r="D337" i="1"/>
  <c r="C337" i="1"/>
  <c r="H337" i="1" s="1"/>
  <c r="D336" i="1"/>
  <c r="C336" i="1"/>
  <c r="H336" i="1" s="1"/>
  <c r="D335" i="1"/>
  <c r="C335" i="1"/>
  <c r="D334" i="1"/>
  <c r="C334" i="1"/>
  <c r="H334" i="1" s="1"/>
  <c r="G333" i="1"/>
  <c r="D333" i="1"/>
  <c r="C333" i="1"/>
  <c r="H333" i="1" s="1"/>
  <c r="D332" i="1"/>
  <c r="C332" i="1"/>
  <c r="H332" i="1" s="1"/>
  <c r="D331" i="1"/>
  <c r="G331" i="1" s="1"/>
  <c r="C331" i="1"/>
  <c r="D330" i="1"/>
  <c r="C330" i="1"/>
  <c r="D329" i="1"/>
  <c r="C329" i="1"/>
  <c r="H329" i="1" s="1"/>
  <c r="D328" i="1"/>
  <c r="C328" i="1"/>
  <c r="H328" i="1" s="1"/>
  <c r="D327" i="1"/>
  <c r="C327" i="1"/>
  <c r="D326" i="1"/>
  <c r="C326" i="1"/>
  <c r="H326" i="1" s="1"/>
  <c r="G325" i="1"/>
  <c r="D325" i="1"/>
  <c r="C325" i="1"/>
  <c r="H325" i="1" s="1"/>
  <c r="D324" i="1"/>
  <c r="C324" i="1"/>
  <c r="H324" i="1" s="1"/>
  <c r="D323" i="1"/>
  <c r="G323" i="1" s="1"/>
  <c r="C323" i="1"/>
  <c r="C322" i="1"/>
  <c r="D321" i="1"/>
  <c r="C321" i="1"/>
  <c r="H321" i="1" s="1"/>
  <c r="D320" i="1"/>
  <c r="C320" i="1"/>
  <c r="D319" i="1"/>
  <c r="C319" i="1"/>
  <c r="D318" i="1"/>
  <c r="C318" i="1"/>
  <c r="D317" i="1"/>
  <c r="G317" i="1" s="1"/>
  <c r="C317" i="1"/>
  <c r="D315" i="1"/>
  <c r="G315" i="1" s="1"/>
  <c r="C315" i="1"/>
  <c r="D314" i="1"/>
  <c r="C314" i="1"/>
  <c r="D313" i="1"/>
  <c r="H313" i="1" s="1"/>
  <c r="C313" i="1"/>
  <c r="G313" i="1" s="1"/>
  <c r="D312" i="1"/>
  <c r="C312" i="1"/>
  <c r="H311" i="1"/>
  <c r="G311" i="1"/>
  <c r="D311" i="1"/>
  <c r="C311" i="1"/>
  <c r="D310" i="1"/>
  <c r="C310" i="1"/>
  <c r="D309" i="1"/>
  <c r="H309" i="1" s="1"/>
  <c r="C309" i="1"/>
  <c r="G309" i="1" s="1"/>
  <c r="D308" i="1"/>
  <c r="C308" i="1"/>
  <c r="D307" i="1"/>
  <c r="G307" i="1" s="1"/>
  <c r="C307" i="1"/>
  <c r="D306" i="1"/>
  <c r="C306" i="1"/>
  <c r="D305" i="1"/>
  <c r="H305" i="1" s="1"/>
  <c r="C305" i="1"/>
  <c r="D302" i="1"/>
  <c r="C302" i="1"/>
  <c r="D301" i="1"/>
  <c r="H301" i="1" s="1"/>
  <c r="C301" i="1"/>
  <c r="D300" i="1"/>
  <c r="C300" i="1"/>
  <c r="D299" i="1"/>
  <c r="G299" i="1" s="1"/>
  <c r="C299" i="1"/>
  <c r="D298" i="1"/>
  <c r="C298" i="1"/>
  <c r="D294" i="1"/>
  <c r="C294" i="1"/>
  <c r="H293" i="1"/>
  <c r="G293" i="1"/>
  <c r="D293" i="1"/>
  <c r="C293" i="1"/>
  <c r="D292" i="1"/>
  <c r="C292" i="1"/>
  <c r="D291" i="1"/>
  <c r="H291" i="1" s="1"/>
  <c r="C291" i="1"/>
  <c r="G291" i="1" s="1"/>
  <c r="D290" i="1"/>
  <c r="C290" i="1"/>
  <c r="D289" i="1"/>
  <c r="G289" i="1" s="1"/>
  <c r="C289" i="1"/>
  <c r="D288" i="1"/>
  <c r="C288" i="1"/>
  <c r="D287" i="1"/>
  <c r="C287" i="1"/>
  <c r="G287" i="1" s="1"/>
  <c r="D286" i="1"/>
  <c r="C286" i="1"/>
  <c r="D285" i="1"/>
  <c r="H285" i="1" s="1"/>
  <c r="C285" i="1"/>
  <c r="D284" i="1"/>
  <c r="C284" i="1"/>
  <c r="H283" i="1"/>
  <c r="D283" i="1"/>
  <c r="G283" i="1" s="1"/>
  <c r="C283" i="1"/>
  <c r="D282" i="1"/>
  <c r="C282" i="1"/>
  <c r="D281" i="1"/>
  <c r="C281" i="1"/>
  <c r="G281" i="1" s="1"/>
  <c r="D280" i="1"/>
  <c r="C280" i="1"/>
  <c r="D279" i="1"/>
  <c r="H279" i="1" s="1"/>
  <c r="C279" i="1"/>
  <c r="D278" i="1"/>
  <c r="C278" i="1"/>
  <c r="D277" i="1"/>
  <c r="C277" i="1"/>
  <c r="G277" i="1" s="1"/>
  <c r="D276" i="1"/>
  <c r="C276" i="1"/>
  <c r="D275" i="1"/>
  <c r="C275" i="1"/>
  <c r="D274" i="1"/>
  <c r="C274" i="1"/>
  <c r="D273" i="1"/>
  <c r="H273" i="1" s="1"/>
  <c r="C273" i="1"/>
  <c r="D272" i="1"/>
  <c r="C272" i="1"/>
  <c r="D271" i="1"/>
  <c r="C271" i="1"/>
  <c r="G271" i="1" s="1"/>
  <c r="D270" i="1"/>
  <c r="C270" i="1"/>
  <c r="D268" i="1"/>
  <c r="C268" i="1"/>
  <c r="D267" i="1"/>
  <c r="H267" i="1" s="1"/>
  <c r="C267" i="1"/>
  <c r="D266" i="1"/>
  <c r="C266" i="1"/>
  <c r="D265" i="1"/>
  <c r="H265" i="1" s="1"/>
  <c r="C265" i="1"/>
  <c r="D264" i="1"/>
  <c r="C264" i="1"/>
  <c r="D263" i="1"/>
  <c r="H263" i="1" s="1"/>
  <c r="C263" i="1"/>
  <c r="D262" i="1"/>
  <c r="C262" i="1"/>
  <c r="H261" i="1"/>
  <c r="D261" i="1"/>
  <c r="G261" i="1" s="1"/>
  <c r="C261" i="1"/>
  <c r="D260" i="1"/>
  <c r="C260" i="1"/>
  <c r="D259" i="1"/>
  <c r="C259" i="1"/>
  <c r="D258" i="1"/>
  <c r="C258" i="1"/>
  <c r="D257" i="1"/>
  <c r="H257" i="1" s="1"/>
  <c r="C257" i="1"/>
  <c r="D256" i="1"/>
  <c r="C256" i="1"/>
  <c r="D255" i="1"/>
  <c r="C255" i="1"/>
  <c r="D254" i="1"/>
  <c r="C254" i="1"/>
  <c r="C253" i="1"/>
  <c r="D252" i="1"/>
  <c r="C252" i="1"/>
  <c r="D251" i="1"/>
  <c r="H251" i="1" s="1"/>
  <c r="C251" i="1"/>
  <c r="D250" i="1"/>
  <c r="C250" i="1"/>
  <c r="D249" i="1"/>
  <c r="H249" i="1" s="1"/>
  <c r="C249" i="1"/>
  <c r="D248" i="1"/>
  <c r="C248" i="1"/>
  <c r="D247" i="1"/>
  <c r="H247" i="1" s="1"/>
  <c r="C247" i="1"/>
  <c r="C246" i="1"/>
  <c r="D245" i="1"/>
  <c r="C245" i="1"/>
  <c r="H245" i="1" s="1"/>
  <c r="D244" i="1"/>
  <c r="C244" i="1"/>
  <c r="D243" i="1"/>
  <c r="C243" i="1"/>
  <c r="D242" i="1"/>
  <c r="C242" i="1"/>
  <c r="D241" i="1"/>
  <c r="C241" i="1"/>
  <c r="D240" i="1"/>
  <c r="C240" i="1"/>
  <c r="D239" i="1"/>
  <c r="C239" i="1"/>
  <c r="D238" i="1"/>
  <c r="C238" i="1"/>
  <c r="D237" i="1"/>
  <c r="G237" i="1" s="1"/>
  <c r="C237" i="1"/>
  <c r="D236" i="1"/>
  <c r="C236" i="1"/>
  <c r="D235" i="1"/>
  <c r="H235" i="1" s="1"/>
  <c r="C235" i="1"/>
  <c r="D234" i="1"/>
  <c r="C234" i="1"/>
  <c r="C233" i="1"/>
  <c r="D232" i="1"/>
  <c r="C232" i="1"/>
  <c r="D231" i="1"/>
  <c r="H231" i="1" s="1"/>
  <c r="C231" i="1"/>
  <c r="D230" i="1"/>
  <c r="C230" i="1"/>
  <c r="H229" i="1"/>
  <c r="D229" i="1"/>
  <c r="C229" i="1"/>
  <c r="D228" i="1"/>
  <c r="C228" i="1"/>
  <c r="D227" i="1"/>
  <c r="H227" i="1" s="1"/>
  <c r="C227" i="1"/>
  <c r="G225" i="1"/>
  <c r="D225" i="1"/>
  <c r="C225" i="1"/>
  <c r="D224" i="1"/>
  <c r="C224" i="1"/>
  <c r="D223" i="1"/>
  <c r="H223" i="1" s="1"/>
  <c r="C223" i="1"/>
  <c r="D222" i="1"/>
  <c r="C222" i="1"/>
  <c r="C221" i="1"/>
  <c r="D220" i="1"/>
  <c r="G220" i="1" s="1"/>
  <c r="C220" i="1"/>
  <c r="D219" i="1"/>
  <c r="C219" i="1"/>
  <c r="D218" i="1"/>
  <c r="C218" i="1"/>
  <c r="D216" i="1"/>
  <c r="C216" i="1"/>
  <c r="D215" i="1"/>
  <c r="H215" i="1" s="1"/>
  <c r="C215" i="1"/>
  <c r="D214" i="1"/>
  <c r="C214" i="1"/>
  <c r="H214" i="1" s="1"/>
  <c r="D213" i="1"/>
  <c r="C213" i="1"/>
  <c r="G213" i="1" s="1"/>
  <c r="D212" i="1"/>
  <c r="C212" i="1"/>
  <c r="D211" i="1"/>
  <c r="C211" i="1"/>
  <c r="D210" i="1"/>
  <c r="C210" i="1"/>
  <c r="D209" i="1"/>
  <c r="H209" i="1" s="1"/>
  <c r="C209" i="1"/>
  <c r="G209" i="1" s="1"/>
  <c r="D208" i="1"/>
  <c r="C208" i="1"/>
  <c r="D207" i="1"/>
  <c r="C207" i="1"/>
  <c r="D206" i="1"/>
  <c r="C206" i="1"/>
  <c r="D205" i="1"/>
  <c r="C205" i="1"/>
  <c r="C204" i="1"/>
  <c r="D203" i="1"/>
  <c r="H203" i="1" s="1"/>
  <c r="C203" i="1"/>
  <c r="D202" i="1"/>
  <c r="C202" i="1"/>
  <c r="D201" i="1"/>
  <c r="C201" i="1"/>
  <c r="G201" i="1" s="1"/>
  <c r="D200" i="1"/>
  <c r="C200" i="1"/>
  <c r="D199" i="1"/>
  <c r="G199" i="1" s="1"/>
  <c r="C199" i="1"/>
  <c r="H199" i="1" s="1"/>
  <c r="D197" i="1"/>
  <c r="C197" i="1"/>
  <c r="D196" i="1"/>
  <c r="C196" i="1"/>
  <c r="D195" i="1"/>
  <c r="H195" i="1" s="1"/>
  <c r="C195" i="1"/>
  <c r="D194" i="1"/>
  <c r="C194" i="1"/>
  <c r="D193" i="1"/>
  <c r="C193" i="1"/>
  <c r="H193" i="1" s="1"/>
  <c r="D192" i="1"/>
  <c r="C192" i="1"/>
  <c r="D191" i="1"/>
  <c r="C191" i="1"/>
  <c r="G191" i="1" s="1"/>
  <c r="C190" i="1"/>
  <c r="D189" i="1"/>
  <c r="C189" i="1"/>
  <c r="D188" i="1"/>
  <c r="C188" i="1"/>
  <c r="D187" i="1"/>
  <c r="C187" i="1"/>
  <c r="G187" i="1" s="1"/>
  <c r="D186" i="1"/>
  <c r="C186" i="1"/>
  <c r="D185" i="1"/>
  <c r="C185" i="1"/>
  <c r="H185" i="1" s="1"/>
  <c r="D184" i="1"/>
  <c r="C184" i="1"/>
  <c r="D183" i="1"/>
  <c r="C183" i="1"/>
  <c r="D182" i="1"/>
  <c r="C182" i="1"/>
  <c r="D181" i="1"/>
  <c r="G181" i="1" s="1"/>
  <c r="C181" i="1"/>
  <c r="D180" i="1"/>
  <c r="C180" i="1"/>
  <c r="D179" i="1"/>
  <c r="C179" i="1"/>
  <c r="D178" i="1"/>
  <c r="C178" i="1"/>
  <c r="D177" i="1"/>
  <c r="C177" i="1"/>
  <c r="D176" i="1"/>
  <c r="C176" i="1"/>
  <c r="D175" i="1"/>
  <c r="C175" i="1"/>
  <c r="D174" i="1"/>
  <c r="C174" i="1"/>
  <c r="D173" i="1"/>
  <c r="G173" i="1" s="1"/>
  <c r="C173" i="1"/>
  <c r="D172" i="1"/>
  <c r="G172" i="1" s="1"/>
  <c r="C172" i="1"/>
  <c r="D171" i="1"/>
  <c r="H171" i="1" s="1"/>
  <c r="C171" i="1"/>
  <c r="D170" i="1"/>
  <c r="C170" i="1"/>
  <c r="D169" i="1"/>
  <c r="C169" i="1"/>
  <c r="D168" i="1"/>
  <c r="C168" i="1"/>
  <c r="D167" i="1"/>
  <c r="C167" i="1"/>
  <c r="D166" i="1"/>
  <c r="G166" i="1" s="1"/>
  <c r="C166" i="1"/>
  <c r="H165" i="1"/>
  <c r="D165" i="1"/>
  <c r="G165" i="1" s="1"/>
  <c r="C165" i="1"/>
  <c r="D164" i="1"/>
  <c r="C164" i="1"/>
  <c r="D163" i="1"/>
  <c r="H163" i="1" s="1"/>
  <c r="C163" i="1"/>
  <c r="D162" i="1"/>
  <c r="C162" i="1"/>
  <c r="C161" i="1"/>
  <c r="H159" i="1"/>
  <c r="D159" i="1"/>
  <c r="C159" i="1"/>
  <c r="G158" i="1"/>
  <c r="D158" i="1"/>
  <c r="C158" i="1"/>
  <c r="D157" i="1"/>
  <c r="C157" i="1"/>
  <c r="C156" i="1"/>
  <c r="D155" i="1"/>
  <c r="H155" i="1" s="1"/>
  <c r="C155" i="1"/>
  <c r="D154" i="1"/>
  <c r="C154" i="1"/>
  <c r="D153" i="1"/>
  <c r="C153" i="1"/>
  <c r="H153" i="1" s="1"/>
  <c r="D152" i="1"/>
  <c r="C152" i="1"/>
  <c r="D151" i="1"/>
  <c r="C151" i="1"/>
  <c r="G151" i="1" s="1"/>
  <c r="D150" i="1"/>
  <c r="C150" i="1"/>
  <c r="D147" i="1"/>
  <c r="C147" i="1"/>
  <c r="D146" i="1"/>
  <c r="C146" i="1"/>
  <c r="D145" i="1"/>
  <c r="C145" i="1"/>
  <c r="H145" i="1" s="1"/>
  <c r="D144" i="1"/>
  <c r="C144" i="1"/>
  <c r="D143" i="1"/>
  <c r="C143" i="1"/>
  <c r="D142" i="1"/>
  <c r="C142" i="1"/>
  <c r="H142" i="1" s="1"/>
  <c r="D141" i="1"/>
  <c r="G141" i="1" s="1"/>
  <c r="C141" i="1"/>
  <c r="D140" i="1"/>
  <c r="G140" i="1" s="1"/>
  <c r="C140" i="1"/>
  <c r="D139" i="1"/>
  <c r="H139" i="1" s="1"/>
  <c r="C139" i="1"/>
  <c r="D138" i="1"/>
  <c r="C138" i="1"/>
  <c r="D137" i="1"/>
  <c r="C137" i="1"/>
  <c r="D136" i="1"/>
  <c r="D135" i="1"/>
  <c r="H135" i="1" s="1"/>
  <c r="C135" i="1"/>
  <c r="G134" i="1"/>
  <c r="D134" i="1"/>
  <c r="C134" i="1"/>
  <c r="H134" i="1" s="1"/>
  <c r="G133" i="1"/>
  <c r="D133" i="1"/>
  <c r="C133" i="1"/>
  <c r="D132" i="1"/>
  <c r="C132" i="1"/>
  <c r="D131" i="1"/>
  <c r="H131" i="1" s="1"/>
  <c r="C131" i="1"/>
  <c r="D130" i="1"/>
  <c r="C130" i="1"/>
  <c r="H130" i="1" s="1"/>
  <c r="D129" i="1"/>
  <c r="C129" i="1"/>
  <c r="D128" i="1"/>
  <c r="C128" i="1"/>
  <c r="H127" i="1"/>
  <c r="D127" i="1"/>
  <c r="C127" i="1"/>
  <c r="D126" i="1"/>
  <c r="G126" i="1" s="1"/>
  <c r="C126" i="1"/>
  <c r="D125" i="1"/>
  <c r="C125" i="1"/>
  <c r="D124" i="1"/>
  <c r="G124" i="1" s="1"/>
  <c r="C124" i="1"/>
  <c r="D123" i="1"/>
  <c r="C123" i="1"/>
  <c r="G123" i="1" s="1"/>
  <c r="D122" i="1"/>
  <c r="C122" i="1"/>
  <c r="D120" i="1"/>
  <c r="C120" i="1"/>
  <c r="D119" i="1"/>
  <c r="C119" i="1"/>
  <c r="G119" i="1" s="1"/>
  <c r="G118" i="1"/>
  <c r="D118" i="1"/>
  <c r="C118" i="1"/>
  <c r="G117" i="1"/>
  <c r="D117" i="1"/>
  <c r="C117" i="1"/>
  <c r="D116" i="1"/>
  <c r="C116" i="1"/>
  <c r="D115" i="1"/>
  <c r="H115" i="1" s="1"/>
  <c r="C115" i="1"/>
  <c r="D114" i="1"/>
  <c r="C114" i="1"/>
  <c r="D113" i="1"/>
  <c r="C113" i="1"/>
  <c r="H113" i="1" s="1"/>
  <c r="D112" i="1"/>
  <c r="C112" i="1"/>
  <c r="H111" i="1"/>
  <c r="D111" i="1"/>
  <c r="C111" i="1"/>
  <c r="G111" i="1" s="1"/>
  <c r="D110" i="1"/>
  <c r="G110" i="1" s="1"/>
  <c r="C110" i="1"/>
  <c r="G109" i="1"/>
  <c r="D109" i="1"/>
  <c r="C109" i="1"/>
  <c r="D108" i="1"/>
  <c r="C108" i="1"/>
  <c r="D107" i="1"/>
  <c r="H107" i="1" s="1"/>
  <c r="C107" i="1"/>
  <c r="D106" i="1"/>
  <c r="C106" i="1"/>
  <c r="H106" i="1" s="1"/>
  <c r="D105" i="1"/>
  <c r="C105" i="1"/>
  <c r="D104" i="1"/>
  <c r="C104" i="1"/>
  <c r="D103" i="1"/>
  <c r="H103" i="1" s="1"/>
  <c r="C103" i="1"/>
  <c r="D101" i="1"/>
  <c r="H101" i="1" s="1"/>
  <c r="C101" i="1"/>
  <c r="D100" i="1"/>
  <c r="C100" i="1"/>
  <c r="D99" i="1"/>
  <c r="H99" i="1" s="1"/>
  <c r="C99" i="1"/>
  <c r="D98" i="1"/>
  <c r="C98" i="1"/>
  <c r="H98" i="1" s="1"/>
  <c r="D97" i="1"/>
  <c r="C97" i="1"/>
  <c r="D96" i="1"/>
  <c r="C96" i="1"/>
  <c r="H95" i="1"/>
  <c r="D95" i="1"/>
  <c r="C95" i="1"/>
  <c r="D94" i="1"/>
  <c r="G94" i="1" s="1"/>
  <c r="C94" i="1"/>
  <c r="D93" i="1"/>
  <c r="C93" i="1"/>
  <c r="D92" i="1"/>
  <c r="G92" i="1" s="1"/>
  <c r="C92" i="1"/>
  <c r="D91" i="1"/>
  <c r="C91" i="1"/>
  <c r="D90" i="1"/>
  <c r="C90" i="1"/>
  <c r="D89" i="1"/>
  <c r="C89" i="1"/>
  <c r="D88" i="1"/>
  <c r="C88" i="1"/>
  <c r="C87" i="1"/>
  <c r="D86" i="1"/>
  <c r="C86" i="1"/>
  <c r="D85" i="1"/>
  <c r="C85" i="1"/>
  <c r="G85" i="1" s="1"/>
  <c r="D84" i="1"/>
  <c r="C84" i="1"/>
  <c r="D83" i="1"/>
  <c r="H83" i="1" s="1"/>
  <c r="C83" i="1"/>
  <c r="D82" i="1"/>
  <c r="C82" i="1"/>
  <c r="D81" i="1"/>
  <c r="C81" i="1"/>
  <c r="D80" i="1"/>
  <c r="C80" i="1"/>
  <c r="C79" i="1"/>
  <c r="D77" i="1"/>
  <c r="C77" i="1"/>
  <c r="H77" i="1" s="1"/>
  <c r="D76" i="1"/>
  <c r="C76" i="1"/>
  <c r="D75" i="1"/>
  <c r="H75" i="1" s="1"/>
  <c r="C75" i="1"/>
  <c r="D74" i="1"/>
  <c r="C74" i="1"/>
  <c r="D73" i="1"/>
  <c r="C73" i="1"/>
  <c r="H73" i="1" s="1"/>
  <c r="D72" i="1"/>
  <c r="C72" i="1"/>
  <c r="H72" i="1" s="1"/>
  <c r="H71" i="1"/>
  <c r="D71" i="1"/>
  <c r="C71" i="1"/>
  <c r="D70" i="1"/>
  <c r="C70" i="1"/>
  <c r="D69" i="1"/>
  <c r="C69" i="1"/>
  <c r="H69" i="1" s="1"/>
  <c r="D68" i="1"/>
  <c r="C68" i="1"/>
  <c r="D67" i="1"/>
  <c r="C67" i="1"/>
  <c r="D66" i="1"/>
  <c r="C66" i="1"/>
  <c r="H66" i="1" s="1"/>
  <c r="D65" i="1"/>
  <c r="C65" i="1"/>
  <c r="D64" i="1"/>
  <c r="C64" i="1"/>
  <c r="D63" i="1"/>
  <c r="C63" i="1"/>
  <c r="H63" i="1" s="1"/>
  <c r="D62" i="1"/>
  <c r="C62" i="1"/>
  <c r="H62" i="1" s="1"/>
  <c r="G61" i="1"/>
  <c r="D61" i="1"/>
  <c r="C61" i="1"/>
  <c r="H61" i="1" s="1"/>
  <c r="C60" i="1"/>
  <c r="D59" i="1"/>
  <c r="C59" i="1"/>
  <c r="G59" i="1" s="1"/>
  <c r="D58" i="1"/>
  <c r="C58" i="1"/>
  <c r="D57" i="1"/>
  <c r="C57" i="1"/>
  <c r="H57" i="1" s="1"/>
  <c r="D56" i="1"/>
  <c r="C56" i="1"/>
  <c r="H56" i="1" s="1"/>
  <c r="D55" i="1"/>
  <c r="C55" i="1"/>
  <c r="D54" i="1"/>
  <c r="G54" i="1" s="1"/>
  <c r="C54" i="1"/>
  <c r="G53" i="1"/>
  <c r="D53" i="1"/>
  <c r="C53" i="1"/>
  <c r="H53" i="1" s="1"/>
  <c r="D52" i="1"/>
  <c r="C52" i="1"/>
  <c r="D51" i="1"/>
  <c r="C51" i="1"/>
  <c r="D50" i="1"/>
  <c r="C50" i="1"/>
  <c r="H50" i="1" s="1"/>
  <c r="C49" i="1"/>
  <c r="D48" i="1"/>
  <c r="C48" i="1"/>
  <c r="D47" i="1"/>
  <c r="C47" i="1"/>
  <c r="H47" i="1" s="1"/>
  <c r="C46" i="1"/>
  <c r="H44" i="1"/>
  <c r="G44" i="1"/>
  <c r="D44" i="1"/>
  <c r="C44" i="1"/>
  <c r="D43" i="1"/>
  <c r="G43" i="1" s="1"/>
  <c r="C43" i="1"/>
  <c r="G42" i="1"/>
  <c r="D42" i="1"/>
  <c r="H42" i="1" s="1"/>
  <c r="C42" i="1"/>
  <c r="D41" i="1"/>
  <c r="C41" i="1"/>
  <c r="H41" i="1" s="1"/>
  <c r="D40" i="1"/>
  <c r="C40" i="1"/>
  <c r="H40" i="1" s="1"/>
  <c r="D39" i="1"/>
  <c r="D38" i="1"/>
  <c r="C38" i="1"/>
  <c r="H38" i="1" s="1"/>
  <c r="G37" i="1"/>
  <c r="D37" i="1"/>
  <c r="C37" i="1"/>
  <c r="H37" i="1" s="1"/>
  <c r="G36" i="1"/>
  <c r="D36" i="1"/>
  <c r="C36" i="1"/>
  <c r="H36" i="1" s="1"/>
  <c r="G35" i="1"/>
  <c r="D35" i="1"/>
  <c r="C35" i="1"/>
  <c r="D34" i="1"/>
  <c r="H34" i="1" s="1"/>
  <c r="C34" i="1"/>
  <c r="G34" i="1" s="1"/>
  <c r="D33" i="1"/>
  <c r="C33" i="1"/>
  <c r="D32" i="1"/>
  <c r="C32" i="1"/>
  <c r="D31" i="1"/>
  <c r="C31" i="1"/>
  <c r="H31" i="1" s="1"/>
  <c r="H30" i="1"/>
  <c r="D30" i="1"/>
  <c r="G30" i="1" s="1"/>
  <c r="C30" i="1"/>
  <c r="G29" i="1"/>
  <c r="D29" i="1"/>
  <c r="C29" i="1"/>
  <c r="H29" i="1" s="1"/>
  <c r="H28" i="1"/>
  <c r="G28" i="1"/>
  <c r="D28" i="1"/>
  <c r="C28" i="1"/>
  <c r="D27" i="1"/>
  <c r="C27" i="1"/>
  <c r="H26" i="1"/>
  <c r="G26" i="1"/>
  <c r="D26" i="1"/>
  <c r="C26" i="1"/>
  <c r="D25" i="1"/>
  <c r="C25" i="1"/>
  <c r="H25" i="1" s="1"/>
  <c r="D24" i="1"/>
  <c r="C24" i="1"/>
  <c r="H24" i="1" s="1"/>
  <c r="D23" i="1"/>
  <c r="G23" i="1" s="1"/>
  <c r="C23" i="1"/>
  <c r="D22" i="1"/>
  <c r="C22" i="1"/>
  <c r="H22" i="1" s="1"/>
  <c r="D21" i="1"/>
  <c r="G21" i="1" s="1"/>
  <c r="C21" i="1"/>
  <c r="G20" i="1"/>
  <c r="D20" i="1"/>
  <c r="C20" i="1"/>
  <c r="H20" i="1" s="1"/>
  <c r="D19" i="1"/>
  <c r="G19" i="1" s="1"/>
  <c r="C19" i="1"/>
  <c r="D18" i="1"/>
  <c r="H18" i="1" s="1"/>
  <c r="C18" i="1"/>
  <c r="G18" i="1" s="1"/>
  <c r="D17" i="1"/>
  <c r="C17" i="1"/>
  <c r="D16" i="1"/>
  <c r="C16" i="1"/>
  <c r="G16" i="1" s="1"/>
  <c r="D15" i="1"/>
  <c r="C15" i="1"/>
  <c r="H15" i="1" s="1"/>
  <c r="H14" i="1"/>
  <c r="D14" i="1"/>
  <c r="C14" i="1"/>
  <c r="G14" i="1" s="1"/>
  <c r="G13" i="1"/>
  <c r="D13" i="1"/>
  <c r="C13" i="1"/>
  <c r="H13" i="1" s="1"/>
  <c r="H12" i="1"/>
  <c r="G12" i="1"/>
  <c r="D12" i="1"/>
  <c r="C12" i="1"/>
  <c r="D11" i="1"/>
  <c r="G11" i="1" s="1"/>
  <c r="C11" i="1"/>
  <c r="D10" i="1"/>
  <c r="H10" i="1" s="1"/>
  <c r="C10" i="1"/>
  <c r="D9" i="1"/>
  <c r="C9" i="1"/>
  <c r="D8" i="1"/>
  <c r="C8" i="1"/>
  <c r="H8" i="1" s="1"/>
  <c r="D7" i="1"/>
  <c r="C7" i="1"/>
  <c r="D6" i="1"/>
  <c r="C6" i="1"/>
  <c r="D5" i="1"/>
  <c r="G5" i="1" s="1"/>
  <c r="C5" i="1"/>
  <c r="D4" i="1"/>
  <c r="G4" i="1" s="1"/>
  <c r="C4" i="1"/>
  <c r="H1373" i="1" l="1"/>
  <c r="G1372" i="1"/>
  <c r="H299" i="1"/>
  <c r="H661" i="1"/>
  <c r="G1389" i="1"/>
  <c r="G1387" i="1"/>
  <c r="H1385" i="1"/>
  <c r="F260" i="5"/>
  <c r="H1264" i="1"/>
  <c r="E304" i="9"/>
  <c r="H1261" i="1"/>
  <c r="F291" i="5"/>
  <c r="H1290" i="1"/>
  <c r="H1277" i="1"/>
  <c r="G1275" i="1"/>
  <c r="H647" i="1"/>
  <c r="H649" i="1"/>
  <c r="G197" i="1"/>
  <c r="H331" i="1"/>
  <c r="F336" i="4"/>
  <c r="D322" i="1"/>
  <c r="E340" i="9"/>
  <c r="B340" i="9" s="1"/>
  <c r="G1200" i="1"/>
  <c r="H1390" i="1"/>
  <c r="G1317" i="1"/>
  <c r="G1301" i="1"/>
  <c r="G1302" i="1"/>
  <c r="H1291" i="1"/>
  <c r="F197" i="5"/>
  <c r="C1201" i="1"/>
  <c r="C1081" i="1"/>
  <c r="G1081" i="1" s="1"/>
  <c r="G1151" i="1"/>
  <c r="G1390" i="1"/>
  <c r="H1346" i="1"/>
  <c r="H1340" i="1"/>
  <c r="G1339" i="1"/>
  <c r="H1316" i="1"/>
  <c r="H1309" i="1"/>
  <c r="H1308" i="1"/>
  <c r="H1306" i="1"/>
  <c r="H1303" i="1"/>
  <c r="E335" i="9"/>
  <c r="B335" i="9" s="1"/>
  <c r="H1295" i="1"/>
  <c r="H1296" i="1"/>
  <c r="D1281" i="1"/>
  <c r="H1281" i="1" s="1"/>
  <c r="G1283" i="1"/>
  <c r="G1281" i="1"/>
  <c r="H1256" i="1"/>
  <c r="D1252" i="1"/>
  <c r="G1252" i="1" s="1"/>
  <c r="H1251" i="1"/>
  <c r="F237" i="5"/>
  <c r="E320" i="9"/>
  <c r="B320" i="9" s="1"/>
  <c r="H1225" i="1"/>
  <c r="G1203" i="1"/>
  <c r="E337" i="9"/>
  <c r="B337" i="9" s="1"/>
  <c r="D1201" i="1"/>
  <c r="H1201" i="1" s="1"/>
  <c r="H1199" i="1"/>
  <c r="H1185" i="1"/>
  <c r="E178" i="5"/>
  <c r="D1182" i="1" s="1"/>
  <c r="F181" i="5"/>
  <c r="G1183" i="1"/>
  <c r="G1175" i="1"/>
  <c r="G1171" i="1"/>
  <c r="E318" i="9"/>
  <c r="F165" i="5"/>
  <c r="G1168" i="1"/>
  <c r="D1155" i="1"/>
  <c r="H1155" i="1" s="1"/>
  <c r="G1155" i="1"/>
  <c r="G1147" i="1"/>
  <c r="H1146" i="1"/>
  <c r="F135" i="5"/>
  <c r="D1141" i="1"/>
  <c r="H1140" i="1"/>
  <c r="G1087" i="1"/>
  <c r="F82" i="5"/>
  <c r="G1083" i="1"/>
  <c r="H1076" i="1"/>
  <c r="D1068" i="1"/>
  <c r="H1068" i="1" s="1"/>
  <c r="G1063" i="1"/>
  <c r="G1061" i="1"/>
  <c r="F56" i="5"/>
  <c r="H1050" i="1"/>
  <c r="G1046" i="1"/>
  <c r="G1035" i="1"/>
  <c r="G1033" i="1"/>
  <c r="G1030" i="1"/>
  <c r="G1027" i="1"/>
  <c r="H1018" i="1"/>
  <c r="G1013" i="1"/>
  <c r="E322" i="9"/>
  <c r="B322" i="9" s="1"/>
  <c r="G91" i="1"/>
  <c r="F232" i="9"/>
  <c r="B232" i="9" s="1"/>
  <c r="G635" i="1"/>
  <c r="E294" i="9"/>
  <c r="B294" i="9" s="1"/>
  <c r="E107" i="9"/>
  <c r="E89" i="9"/>
  <c r="F235" i="9"/>
  <c r="G671" i="1"/>
  <c r="H662" i="1"/>
  <c r="H660" i="1"/>
  <c r="E29" i="9"/>
  <c r="B29" i="9" s="1"/>
  <c r="H658" i="1"/>
  <c r="H486" i="1"/>
  <c r="H478" i="1"/>
  <c r="E466" i="4"/>
  <c r="D460" i="1" s="1"/>
  <c r="H431" i="1"/>
  <c r="F437" i="4"/>
  <c r="H323" i="1"/>
  <c r="E321" i="4"/>
  <c r="D316" i="1" s="1"/>
  <c r="H317" i="1"/>
  <c r="G305" i="1"/>
  <c r="G423" i="1"/>
  <c r="H146" i="1"/>
  <c r="E125" i="4"/>
  <c r="D121" i="1" s="1"/>
  <c r="H117" i="1"/>
  <c r="H114" i="1"/>
  <c r="H110" i="1"/>
  <c r="B235" i="9"/>
  <c r="G103" i="1"/>
  <c r="F234" i="9"/>
  <c r="B234" i="9" s="1"/>
  <c r="H90" i="1"/>
  <c r="F233" i="9"/>
  <c r="B233" i="9" s="1"/>
  <c r="H81" i="1"/>
  <c r="H70" i="1"/>
  <c r="D60" i="1"/>
  <c r="F61" i="4"/>
  <c r="H54" i="1"/>
  <c r="G55" i="1"/>
  <c r="H49" i="1"/>
  <c r="E49" i="4"/>
  <c r="D45" i="1" s="1"/>
  <c r="G32" i="1"/>
  <c r="H21" i="1"/>
  <c r="B229" i="9"/>
  <c r="G10" i="1"/>
  <c r="H9" i="1"/>
  <c r="G7" i="1"/>
  <c r="H6" i="1"/>
  <c r="H4" i="1"/>
  <c r="H5" i="1"/>
  <c r="F8" i="4"/>
  <c r="G1562" i="1"/>
  <c r="H1560" i="1"/>
  <c r="J1560" i="1"/>
  <c r="J1557" i="1"/>
  <c r="C1555" i="1"/>
  <c r="E6" i="7"/>
  <c r="E327" i="9"/>
  <c r="B327" i="9" s="1"/>
  <c r="H974" i="1"/>
  <c r="H846" i="1"/>
  <c r="H845" i="1"/>
  <c r="H844" i="1"/>
  <c r="G839" i="1"/>
  <c r="H838" i="1"/>
  <c r="G593" i="1"/>
  <c r="E149" i="9"/>
  <c r="B149" i="9" s="1"/>
  <c r="G589" i="1"/>
  <c r="G583" i="1"/>
  <c r="H407" i="1"/>
  <c r="F412" i="4"/>
  <c r="H396" i="1"/>
  <c r="H400" i="1"/>
  <c r="F401" i="4"/>
  <c r="H394" i="1"/>
  <c r="F393" i="4"/>
  <c r="H388" i="1"/>
  <c r="H383" i="1"/>
  <c r="H376" i="1"/>
  <c r="H369" i="1"/>
  <c r="H370" i="1"/>
  <c r="F374" i="4"/>
  <c r="D361" i="1"/>
  <c r="H361" i="1" s="1"/>
  <c r="D357" i="1"/>
  <c r="H357" i="1" s="1"/>
  <c r="G357" i="1"/>
  <c r="G279" i="1"/>
  <c r="F278" i="4"/>
  <c r="G273" i="1"/>
  <c r="F247" i="9"/>
  <c r="H218" i="1"/>
  <c r="F222" i="4"/>
  <c r="E67" i="9"/>
  <c r="B67" i="9" s="1"/>
  <c r="D204" i="1"/>
  <c r="G204" i="1" s="1"/>
  <c r="F244" i="9"/>
  <c r="B244" i="9" s="1"/>
  <c r="E56" i="9"/>
  <c r="B56" i="9" s="1"/>
  <c r="F242" i="9"/>
  <c r="B242" i="9" s="1"/>
  <c r="F241" i="9"/>
  <c r="B241" i="9" s="1"/>
  <c r="D190" i="1"/>
  <c r="G190" i="1" s="1"/>
  <c r="F240" i="9"/>
  <c r="B240" i="9" s="1"/>
  <c r="H181" i="1"/>
  <c r="E51" i="9"/>
  <c r="B51" i="9" s="1"/>
  <c r="H178" i="1"/>
  <c r="H177" i="1"/>
  <c r="H174" i="1"/>
  <c r="G167" i="1"/>
  <c r="E49" i="9"/>
  <c r="H158" i="1"/>
  <c r="E48" i="9"/>
  <c r="B48" i="9" s="1"/>
  <c r="F129" i="6"/>
  <c r="F130" i="6"/>
  <c r="E114" i="6"/>
  <c r="F114" i="6" s="1"/>
  <c r="F118" i="6"/>
  <c r="D1511" i="1"/>
  <c r="G1511" i="1" s="1"/>
  <c r="G1505" i="1"/>
  <c r="F66" i="6"/>
  <c r="G1457" i="1"/>
  <c r="H1435" i="1"/>
  <c r="F39" i="6"/>
  <c r="E35" i="6"/>
  <c r="F28" i="6"/>
  <c r="G1415" i="1"/>
  <c r="E31" i="9"/>
  <c r="B31" i="9" s="1"/>
  <c r="E326" i="9"/>
  <c r="B326" i="9" s="1"/>
  <c r="F236" i="9"/>
  <c r="B236" i="9" s="1"/>
  <c r="E307" i="9"/>
  <c r="B307" i="9" s="1"/>
  <c r="E36" i="9"/>
  <c r="B36" i="9" s="1"/>
  <c r="G1686" i="1"/>
  <c r="H1683" i="1"/>
  <c r="H1672" i="1"/>
  <c r="G1669" i="1"/>
  <c r="H1669" i="1"/>
  <c r="G1664" i="1"/>
  <c r="H1661" i="1"/>
  <c r="G1638" i="1"/>
  <c r="H1637" i="1"/>
  <c r="H1635" i="1"/>
  <c r="H1614" i="1"/>
  <c r="D25" i="8"/>
  <c r="C1602" i="1" s="1"/>
  <c r="G1613" i="1"/>
  <c r="G1609" i="1"/>
  <c r="G1600" i="1"/>
  <c r="H1595" i="1"/>
  <c r="H1584" i="1"/>
  <c r="H511" i="1"/>
  <c r="G511" i="1"/>
  <c r="G9" i="1"/>
  <c r="H16" i="1"/>
  <c r="H19" i="1"/>
  <c r="H32" i="1"/>
  <c r="H35" i="1"/>
  <c r="H51" i="1"/>
  <c r="G71" i="1"/>
  <c r="G79" i="1"/>
  <c r="H85" i="1"/>
  <c r="H105" i="1"/>
  <c r="H109" i="1"/>
  <c r="H122" i="1"/>
  <c r="H126" i="1"/>
  <c r="H129" i="1"/>
  <c r="H133" i="1"/>
  <c r="G143" i="1"/>
  <c r="H143" i="1"/>
  <c r="H170" i="1"/>
  <c r="H307" i="1"/>
  <c r="H503" i="1"/>
  <c r="G503" i="1"/>
  <c r="H525" i="1"/>
  <c r="G525" i="1"/>
  <c r="H17" i="1"/>
  <c r="H33" i="1"/>
  <c r="H58" i="1"/>
  <c r="H65" i="1"/>
  <c r="G75" i="1"/>
  <c r="H86" i="1"/>
  <c r="H89" i="1"/>
  <c r="H93" i="1"/>
  <c r="H189" i="1"/>
  <c r="G189" i="1"/>
  <c r="G321" i="1"/>
  <c r="H335" i="1"/>
  <c r="G335" i="1"/>
  <c r="H359" i="1"/>
  <c r="H435" i="1"/>
  <c r="G435" i="1"/>
  <c r="H1189" i="1"/>
  <c r="G1189" i="1"/>
  <c r="G17" i="1"/>
  <c r="G24" i="1"/>
  <c r="G33" i="1"/>
  <c r="G40" i="1"/>
  <c r="G69" i="1"/>
  <c r="G86" i="1"/>
  <c r="G93" i="1"/>
  <c r="H123" i="1"/>
  <c r="H150" i="1"/>
  <c r="G150" i="1"/>
  <c r="H167" i="1"/>
  <c r="G174" i="1"/>
  <c r="H182" i="1"/>
  <c r="G182" i="1"/>
  <c r="H205" i="1"/>
  <c r="G205" i="1"/>
  <c r="H319" i="1"/>
  <c r="G319" i="1"/>
  <c r="H371" i="1"/>
  <c r="G371" i="1"/>
  <c r="H443" i="1"/>
  <c r="G443" i="1"/>
  <c r="H581" i="1"/>
  <c r="G581" i="1"/>
  <c r="H157" i="1"/>
  <c r="G157" i="1"/>
  <c r="G8" i="1"/>
  <c r="G6" i="1"/>
  <c r="H11" i="1"/>
  <c r="G15" i="1"/>
  <c r="G22" i="1"/>
  <c r="H27" i="1"/>
  <c r="G31" i="1"/>
  <c r="G38" i="1"/>
  <c r="H43" i="1"/>
  <c r="H55" i="1"/>
  <c r="H59" i="1"/>
  <c r="G62" i="1"/>
  <c r="G76" i="1"/>
  <c r="G87" i="1"/>
  <c r="H94" i="1"/>
  <c r="H97" i="1"/>
  <c r="G107" i="1"/>
  <c r="H119" i="1"/>
  <c r="H138" i="1"/>
  <c r="H197" i="1"/>
  <c r="H206" i="1"/>
  <c r="G206" i="1"/>
  <c r="H213" i="1"/>
  <c r="H237" i="1"/>
  <c r="H315" i="1"/>
  <c r="G329" i="1"/>
  <c r="G339" i="1"/>
  <c r="H343" i="1"/>
  <c r="G343" i="1"/>
  <c r="G361" i="1"/>
  <c r="H389" i="1"/>
  <c r="G389" i="1"/>
  <c r="H479" i="1"/>
  <c r="G479" i="1"/>
  <c r="H487" i="1"/>
  <c r="G487" i="1"/>
  <c r="H467" i="1"/>
  <c r="G467" i="1"/>
  <c r="H1040" i="1"/>
  <c r="G1040" i="1"/>
  <c r="H1297" i="1"/>
  <c r="G1297" i="1"/>
  <c r="F398" i="4"/>
  <c r="D393" i="1"/>
  <c r="G393" i="1" s="1"/>
  <c r="G183" i="1"/>
  <c r="H183" i="1"/>
  <c r="G221" i="1"/>
  <c r="G285" i="1"/>
  <c r="G301" i="1"/>
  <c r="G353" i="1"/>
  <c r="H397" i="1"/>
  <c r="G397" i="1"/>
  <c r="G407" i="1"/>
  <c r="H451" i="1"/>
  <c r="G451" i="1"/>
  <c r="H555" i="1"/>
  <c r="G555" i="1"/>
  <c r="D46" i="1"/>
  <c r="G46" i="1" s="1"/>
  <c r="H7" i="1"/>
  <c r="H23" i="1"/>
  <c r="G27" i="1"/>
  <c r="G60" i="1"/>
  <c r="H67" i="1"/>
  <c r="H91" i="1"/>
  <c r="G101" i="1"/>
  <c r="H125" i="1"/>
  <c r="G125" i="1"/>
  <c r="H327" i="1"/>
  <c r="G327" i="1"/>
  <c r="H495" i="1"/>
  <c r="G495" i="1"/>
  <c r="H571" i="1"/>
  <c r="G571" i="1"/>
  <c r="H601" i="1"/>
  <c r="G601" i="1"/>
  <c r="H381" i="1"/>
  <c r="G381" i="1"/>
  <c r="H539" i="1"/>
  <c r="G539" i="1"/>
  <c r="G253" i="1"/>
  <c r="H253" i="1"/>
  <c r="G25" i="1"/>
  <c r="G41" i="1"/>
  <c r="G70" i="1"/>
  <c r="H74" i="1"/>
  <c r="G77" i="1"/>
  <c r="H82" i="1"/>
  <c r="H88" i="1"/>
  <c r="G95" i="1"/>
  <c r="G108" i="1"/>
  <c r="H118" i="1"/>
  <c r="G142" i="1"/>
  <c r="H151" i="1"/>
  <c r="H191" i="1"/>
  <c r="H207" i="1"/>
  <c r="H275" i="1"/>
  <c r="G275" i="1"/>
  <c r="H289" i="1"/>
  <c r="G337" i="1"/>
  <c r="G347" i="1"/>
  <c r="H351" i="1"/>
  <c r="G351" i="1"/>
  <c r="G365" i="1"/>
  <c r="H405" i="1"/>
  <c r="G405" i="1"/>
  <c r="H421" i="1"/>
  <c r="G421" i="1"/>
  <c r="H427" i="1"/>
  <c r="G427" i="1"/>
  <c r="H459" i="1"/>
  <c r="G459" i="1"/>
  <c r="H687" i="1"/>
  <c r="G687" i="1"/>
  <c r="H719" i="1"/>
  <c r="G719" i="1"/>
  <c r="H761" i="1"/>
  <c r="G761" i="1"/>
  <c r="G135" i="1"/>
  <c r="G139" i="1"/>
  <c r="H154" i="1"/>
  <c r="H161" i="1"/>
  <c r="G171" i="1"/>
  <c r="H187" i="1"/>
  <c r="H194" i="1"/>
  <c r="H201" i="1"/>
  <c r="H211" i="1"/>
  <c r="H239" i="1"/>
  <c r="H243" i="1"/>
  <c r="H364" i="1"/>
  <c r="H414" i="1"/>
  <c r="H464" i="1"/>
  <c r="H472" i="1"/>
  <c r="H528" i="1"/>
  <c r="H542" i="1"/>
  <c r="H545" i="1"/>
  <c r="H558" i="1"/>
  <c r="H561" i="1"/>
  <c r="H574" i="1"/>
  <c r="H577" i="1"/>
  <c r="H584" i="1"/>
  <c r="H587" i="1"/>
  <c r="G611" i="1"/>
  <c r="G661" i="1"/>
  <c r="H679" i="1"/>
  <c r="G679" i="1"/>
  <c r="H709" i="1"/>
  <c r="H738" i="1"/>
  <c r="G738" i="1"/>
  <c r="H779" i="1"/>
  <c r="H811" i="1"/>
  <c r="H843" i="1"/>
  <c r="H875" i="1"/>
  <c r="H907" i="1"/>
  <c r="H939" i="1"/>
  <c r="H971" i="1"/>
  <c r="H1215" i="1"/>
  <c r="G1215" i="1"/>
  <c r="G155" i="1"/>
  <c r="H162" i="1"/>
  <c r="G175" i="1"/>
  <c r="G188" i="1"/>
  <c r="H202" i="1"/>
  <c r="G215" i="1"/>
  <c r="H222" i="1"/>
  <c r="H225" i="1"/>
  <c r="G229" i="1"/>
  <c r="H255" i="1"/>
  <c r="H259" i="1"/>
  <c r="H271" i="1"/>
  <c r="H277" i="1"/>
  <c r="H362" i="1"/>
  <c r="H462" i="1"/>
  <c r="H470" i="1"/>
  <c r="H519" i="1"/>
  <c r="H533" i="1"/>
  <c r="H546" i="1"/>
  <c r="H549" i="1"/>
  <c r="H562" i="1"/>
  <c r="H588" i="1"/>
  <c r="H592" i="1"/>
  <c r="H595" i="1"/>
  <c r="G631" i="1"/>
  <c r="H706" i="1"/>
  <c r="G706" i="1"/>
  <c r="H735" i="1"/>
  <c r="G735" i="1"/>
  <c r="G743" i="1"/>
  <c r="H769" i="1"/>
  <c r="G769" i="1"/>
  <c r="H787" i="1"/>
  <c r="H819" i="1"/>
  <c r="H851" i="1"/>
  <c r="H883" i="1"/>
  <c r="H915" i="1"/>
  <c r="H947" i="1"/>
  <c r="H979" i="1"/>
  <c r="H1128" i="1"/>
  <c r="G1128" i="1"/>
  <c r="G127" i="1"/>
  <c r="H137" i="1"/>
  <c r="H141" i="1"/>
  <c r="H147" i="1"/>
  <c r="G159" i="1"/>
  <c r="H166" i="1"/>
  <c r="H169" i="1"/>
  <c r="H173" i="1"/>
  <c r="H175" i="1"/>
  <c r="H179" i="1"/>
  <c r="H219" i="1"/>
  <c r="G222" i="1"/>
  <c r="H241" i="1"/>
  <c r="G245" i="1"/>
  <c r="H281" i="1"/>
  <c r="H287" i="1"/>
  <c r="H360" i="1"/>
  <c r="H422" i="1"/>
  <c r="H468" i="1"/>
  <c r="H520" i="1"/>
  <c r="H523" i="1"/>
  <c r="H534" i="1"/>
  <c r="H537" i="1"/>
  <c r="H550" i="1"/>
  <c r="H553" i="1"/>
  <c r="H566" i="1"/>
  <c r="H579" i="1"/>
  <c r="H596" i="1"/>
  <c r="H599" i="1"/>
  <c r="G663" i="1"/>
  <c r="H677" i="1"/>
  <c r="H696" i="1"/>
  <c r="H703" i="1"/>
  <c r="G703" i="1"/>
  <c r="G747" i="1"/>
  <c r="H747" i="1"/>
  <c r="H795" i="1"/>
  <c r="H827" i="1"/>
  <c r="H859" i="1"/>
  <c r="H891" i="1"/>
  <c r="H923" i="1"/>
  <c r="H955" i="1"/>
  <c r="H1019" i="1"/>
  <c r="G1019" i="1"/>
  <c r="H186" i="1"/>
  <c r="H210" i="1"/>
  <c r="H322" i="1"/>
  <c r="H330" i="1"/>
  <c r="H338" i="1"/>
  <c r="H346" i="1"/>
  <c r="H354" i="1"/>
  <c r="H374" i="1"/>
  <c r="G379" i="1"/>
  <c r="H382" i="1"/>
  <c r="G387" i="1"/>
  <c r="H390" i="1"/>
  <c r="G395" i="1"/>
  <c r="H398" i="1"/>
  <c r="G403" i="1"/>
  <c r="H406" i="1"/>
  <c r="G411" i="1"/>
  <c r="H428" i="1"/>
  <c r="G433" i="1"/>
  <c r="H436" i="1"/>
  <c r="G441" i="1"/>
  <c r="H444" i="1"/>
  <c r="G449" i="1"/>
  <c r="H452" i="1"/>
  <c r="G457" i="1"/>
  <c r="G477" i="1"/>
  <c r="H480" i="1"/>
  <c r="H488" i="1"/>
  <c r="G493" i="1"/>
  <c r="H496" i="1"/>
  <c r="G501" i="1"/>
  <c r="H504" i="1"/>
  <c r="G509" i="1"/>
  <c r="H512" i="1"/>
  <c r="G517" i="1"/>
  <c r="H544" i="1"/>
  <c r="H560" i="1"/>
  <c r="H576" i="1"/>
  <c r="H586" i="1"/>
  <c r="H613" i="1"/>
  <c r="G613" i="1"/>
  <c r="G645" i="1"/>
  <c r="H722" i="1"/>
  <c r="G722" i="1"/>
  <c r="H744" i="1"/>
  <c r="G744" i="1"/>
  <c r="H987" i="1"/>
  <c r="G987" i="1"/>
  <c r="H358" i="1"/>
  <c r="H366" i="1"/>
  <c r="H416" i="1"/>
  <c r="H466" i="1"/>
  <c r="H524" i="1"/>
  <c r="H538" i="1"/>
  <c r="H554" i="1"/>
  <c r="H570" i="1"/>
  <c r="H580" i="1"/>
  <c r="H600" i="1"/>
  <c r="H614" i="1"/>
  <c r="H664" i="1"/>
  <c r="H693" i="1"/>
  <c r="G693" i="1"/>
  <c r="H741" i="1"/>
  <c r="H771" i="1"/>
  <c r="H803" i="1"/>
  <c r="H835" i="1"/>
  <c r="H867" i="1"/>
  <c r="H899" i="1"/>
  <c r="H931" i="1"/>
  <c r="H963" i="1"/>
  <c r="H1237" i="1"/>
  <c r="G1237" i="1"/>
  <c r="H1247" i="1"/>
  <c r="G1247" i="1"/>
  <c r="H1039" i="1"/>
  <c r="G1039" i="1"/>
  <c r="H1099" i="1"/>
  <c r="G1099" i="1"/>
  <c r="H1192" i="1"/>
  <c r="G1192" i="1"/>
  <c r="H1218" i="1"/>
  <c r="G1218" i="1"/>
  <c r="H1253" i="1"/>
  <c r="G1253" i="1"/>
  <c r="H1279" i="1"/>
  <c r="G1279" i="1"/>
  <c r="H1289" i="1"/>
  <c r="G1289" i="1"/>
  <c r="H1357" i="1"/>
  <c r="G1357" i="1"/>
  <c r="H604" i="1"/>
  <c r="H607" i="1"/>
  <c r="H620" i="1"/>
  <c r="H624" i="1"/>
  <c r="H627" i="1"/>
  <c r="H635" i="1"/>
  <c r="H654" i="1"/>
  <c r="H657" i="1"/>
  <c r="H670" i="1"/>
  <c r="H673" i="1"/>
  <c r="H683" i="1"/>
  <c r="H686" i="1"/>
  <c r="H699" i="1"/>
  <c r="H702" i="1"/>
  <c r="G705" i="1"/>
  <c r="G715" i="1"/>
  <c r="H718" i="1"/>
  <c r="G721" i="1"/>
  <c r="G731" i="1"/>
  <c r="H734" i="1"/>
  <c r="G737" i="1"/>
  <c r="H746" i="1"/>
  <c r="H752" i="1"/>
  <c r="H755" i="1"/>
  <c r="H758" i="1"/>
  <c r="H824" i="1"/>
  <c r="H832" i="1"/>
  <c r="H840" i="1"/>
  <c r="H848" i="1"/>
  <c r="H856" i="1"/>
  <c r="H864" i="1"/>
  <c r="H872" i="1"/>
  <c r="H880" i="1"/>
  <c r="H888" i="1"/>
  <c r="H896" i="1"/>
  <c r="H904" i="1"/>
  <c r="H912" i="1"/>
  <c r="H920" i="1"/>
  <c r="H928" i="1"/>
  <c r="H936" i="1"/>
  <c r="H944" i="1"/>
  <c r="H952" i="1"/>
  <c r="H960" i="1"/>
  <c r="H968" i="1"/>
  <c r="H976" i="1"/>
  <c r="H984" i="1"/>
  <c r="G999" i="1"/>
  <c r="G1049" i="1"/>
  <c r="G1053" i="1"/>
  <c r="G1059" i="1"/>
  <c r="H1096" i="1"/>
  <c r="G1096" i="1"/>
  <c r="H1123" i="1"/>
  <c r="G1138" i="1"/>
  <c r="G1265" i="1"/>
  <c r="H1329" i="1"/>
  <c r="G1329" i="1"/>
  <c r="G1005" i="1"/>
  <c r="H1005" i="1"/>
  <c r="H1070" i="1"/>
  <c r="G1146" i="1"/>
  <c r="G1173" i="1"/>
  <c r="H1186" i="1"/>
  <c r="G1186" i="1"/>
  <c r="H1227" i="1"/>
  <c r="G1227" i="1"/>
  <c r="H1263" i="1"/>
  <c r="G1263" i="1"/>
  <c r="H1287" i="1"/>
  <c r="G1287" i="1"/>
  <c r="H1305" i="1"/>
  <c r="G1305" i="1"/>
  <c r="H1337" i="1"/>
  <c r="G1337" i="1"/>
  <c r="H1653" i="1"/>
  <c r="G1653" i="1"/>
  <c r="H602" i="1"/>
  <c r="H605" i="1"/>
  <c r="H618" i="1"/>
  <c r="H621" i="1"/>
  <c r="H625" i="1"/>
  <c r="H652" i="1"/>
  <c r="H655" i="1"/>
  <c r="H668" i="1"/>
  <c r="H671" i="1"/>
  <c r="H684" i="1"/>
  <c r="H697" i="1"/>
  <c r="H700" i="1"/>
  <c r="H713" i="1"/>
  <c r="H729" i="1"/>
  <c r="H742" i="1"/>
  <c r="G753" i="1"/>
  <c r="G991" i="1"/>
  <c r="G1015" i="1"/>
  <c r="H1034" i="1"/>
  <c r="G1037" i="1"/>
  <c r="G1067" i="1"/>
  <c r="G1071" i="1"/>
  <c r="G1089" i="1"/>
  <c r="H1129" i="1"/>
  <c r="G1129" i="1"/>
  <c r="H1224" i="1"/>
  <c r="G1224" i="1"/>
  <c r="G1273" i="1"/>
  <c r="G1630" i="1"/>
  <c r="H1630" i="1"/>
  <c r="G777" i="1"/>
  <c r="G785" i="1"/>
  <c r="G793" i="1"/>
  <c r="G801" i="1"/>
  <c r="G809" i="1"/>
  <c r="G817" i="1"/>
  <c r="G825" i="1"/>
  <c r="G833" i="1"/>
  <c r="G841" i="1"/>
  <c r="G849" i="1"/>
  <c r="H852" i="1"/>
  <c r="G857" i="1"/>
  <c r="H860" i="1"/>
  <c r="G865" i="1"/>
  <c r="H868" i="1"/>
  <c r="G873" i="1"/>
  <c r="H876" i="1"/>
  <c r="G881" i="1"/>
  <c r="H884" i="1"/>
  <c r="G889" i="1"/>
  <c r="H892" i="1"/>
  <c r="G897" i="1"/>
  <c r="H900" i="1"/>
  <c r="G905" i="1"/>
  <c r="H908" i="1"/>
  <c r="G913" i="1"/>
  <c r="H916" i="1"/>
  <c r="G921" i="1"/>
  <c r="H924" i="1"/>
  <c r="G929" i="1"/>
  <c r="H932" i="1"/>
  <c r="G937" i="1"/>
  <c r="H940" i="1"/>
  <c r="G945" i="1"/>
  <c r="H948" i="1"/>
  <c r="G953" i="1"/>
  <c r="H956" i="1"/>
  <c r="G961" i="1"/>
  <c r="H964" i="1"/>
  <c r="G969" i="1"/>
  <c r="H972" i="1"/>
  <c r="G977" i="1"/>
  <c r="H980" i="1"/>
  <c r="G985" i="1"/>
  <c r="H988" i="1"/>
  <c r="G1016" i="1"/>
  <c r="G1111" i="1"/>
  <c r="H1125" i="1"/>
  <c r="H1164" i="1"/>
  <c r="G1164" i="1"/>
  <c r="H1167" i="1"/>
  <c r="H1198" i="1"/>
  <c r="G1198" i="1"/>
  <c r="H1209" i="1"/>
  <c r="G1231" i="1"/>
  <c r="H1245" i="1"/>
  <c r="G1245" i="1"/>
  <c r="G1256" i="1"/>
  <c r="H1313" i="1"/>
  <c r="G1313" i="1"/>
  <c r="H1345" i="1"/>
  <c r="G1345" i="1"/>
  <c r="H609" i="1"/>
  <c r="G615" i="1"/>
  <c r="H629" i="1"/>
  <c r="G649" i="1"/>
  <c r="H659" i="1"/>
  <c r="G665" i="1"/>
  <c r="H675" i="1"/>
  <c r="G681" i="1"/>
  <c r="H685" i="1"/>
  <c r="H688" i="1"/>
  <c r="H701" i="1"/>
  <c r="H707" i="1"/>
  <c r="H717" i="1"/>
  <c r="H723" i="1"/>
  <c r="H733" i="1"/>
  <c r="H739" i="1"/>
  <c r="H745" i="1"/>
  <c r="H748" i="1"/>
  <c r="H754" i="1"/>
  <c r="H997" i="1"/>
  <c r="G997" i="1"/>
  <c r="H1024" i="1"/>
  <c r="G1024" i="1"/>
  <c r="H1144" i="1"/>
  <c r="G1144" i="1"/>
  <c r="H1271" i="1"/>
  <c r="G1271" i="1"/>
  <c r="H1377" i="1"/>
  <c r="G1377" i="1"/>
  <c r="H603" i="1"/>
  <c r="H616" i="1"/>
  <c r="H619" i="1"/>
  <c r="H650" i="1"/>
  <c r="H653" i="1"/>
  <c r="H666" i="1"/>
  <c r="H669" i="1"/>
  <c r="H682" i="1"/>
  <c r="G691" i="1"/>
  <c r="H695" i="1"/>
  <c r="H698" i="1"/>
  <c r="H714" i="1"/>
  <c r="H730" i="1"/>
  <c r="H762" i="1"/>
  <c r="H826" i="1"/>
  <c r="H834" i="1"/>
  <c r="H842" i="1"/>
  <c r="H850" i="1"/>
  <c r="H858" i="1"/>
  <c r="H866" i="1"/>
  <c r="H874" i="1"/>
  <c r="H882" i="1"/>
  <c r="H890" i="1"/>
  <c r="H898" i="1"/>
  <c r="H906" i="1"/>
  <c r="H914" i="1"/>
  <c r="H922" i="1"/>
  <c r="H930" i="1"/>
  <c r="H938" i="1"/>
  <c r="H946" i="1"/>
  <c r="H954" i="1"/>
  <c r="H962" i="1"/>
  <c r="H970" i="1"/>
  <c r="H978" i="1"/>
  <c r="H986" i="1"/>
  <c r="G989" i="1"/>
  <c r="H998" i="1"/>
  <c r="G1007" i="1"/>
  <c r="H1013" i="1"/>
  <c r="H1021" i="1"/>
  <c r="G1021" i="1"/>
  <c r="G1025" i="1"/>
  <c r="H1031" i="1"/>
  <c r="H1052" i="1"/>
  <c r="G1055" i="1"/>
  <c r="G1115" i="1"/>
  <c r="H1141" i="1"/>
  <c r="G1141" i="1"/>
  <c r="H1161" i="1"/>
  <c r="G1161" i="1"/>
  <c r="H1221" i="1"/>
  <c r="G1221" i="1"/>
  <c r="H1229" i="1"/>
  <c r="G1229" i="1"/>
  <c r="H1321" i="1"/>
  <c r="G1321" i="1"/>
  <c r="H992" i="1"/>
  <c r="H1000" i="1"/>
  <c r="G1009" i="1"/>
  <c r="H1033" i="1"/>
  <c r="G1042" i="1"/>
  <c r="H1048" i="1"/>
  <c r="H1051" i="1"/>
  <c r="H1054" i="1"/>
  <c r="H1066" i="1"/>
  <c r="H1069" i="1"/>
  <c r="G1088" i="1"/>
  <c r="H1095" i="1"/>
  <c r="H1134" i="1"/>
  <c r="G1145" i="1"/>
  <c r="H1157" i="1"/>
  <c r="H1169" i="1"/>
  <c r="G1185" i="1"/>
  <c r="G1190" i="1"/>
  <c r="H1211" i="1"/>
  <c r="G1217" i="1"/>
  <c r="G1222" i="1"/>
  <c r="G1238" i="1"/>
  <c r="G1246" i="1"/>
  <c r="G1254" i="1"/>
  <c r="G1264" i="1"/>
  <c r="G1272" i="1"/>
  <c r="G1280" i="1"/>
  <c r="G1288" i="1"/>
  <c r="G1296" i="1"/>
  <c r="G1304" i="1"/>
  <c r="G1312" i="1"/>
  <c r="G1320" i="1"/>
  <c r="G1328" i="1"/>
  <c r="G1336" i="1"/>
  <c r="G1344" i="1"/>
  <c r="G1379" i="1"/>
  <c r="H1408" i="1"/>
  <c r="G1408" i="1"/>
  <c r="E648" i="4"/>
  <c r="D642" i="1" s="1"/>
  <c r="F427" i="4"/>
  <c r="F94" i="6"/>
  <c r="D89" i="6"/>
  <c r="H1006" i="1"/>
  <c r="H1060" i="1"/>
  <c r="H1080" i="1"/>
  <c r="G1140" i="1"/>
  <c r="H1158" i="1"/>
  <c r="H1163" i="1"/>
  <c r="G1166" i="1"/>
  <c r="H1170" i="1"/>
  <c r="G1172" i="1"/>
  <c r="H1188" i="1"/>
  <c r="H1197" i="1"/>
  <c r="G1208" i="1"/>
  <c r="H1220" i="1"/>
  <c r="H1236" i="1"/>
  <c r="H1244" i="1"/>
  <c r="H1252" i="1"/>
  <c r="G1258" i="1"/>
  <c r="H1302" i="1"/>
  <c r="H1310" i="1"/>
  <c r="H1318" i="1"/>
  <c r="H1326" i="1"/>
  <c r="H1334" i="1"/>
  <c r="H1342" i="1"/>
  <c r="H1589" i="1"/>
  <c r="H1606" i="1"/>
  <c r="G1611" i="1"/>
  <c r="H1611" i="1"/>
  <c r="D274" i="5"/>
  <c r="F277" i="5"/>
  <c r="H35" i="3"/>
  <c r="C1571" i="1"/>
  <c r="E37" i="9"/>
  <c r="B37" i="9" s="1"/>
  <c r="E86" i="9"/>
  <c r="B86" i="9" s="1"/>
  <c r="E104" i="9"/>
  <c r="B104" i="9" s="1"/>
  <c r="G1449" i="1"/>
  <c r="H1449" i="1"/>
  <c r="G1603" i="1"/>
  <c r="H1603" i="1"/>
  <c r="D43" i="4"/>
  <c r="F44" i="4"/>
  <c r="F54" i="6"/>
  <c r="C1450" i="1"/>
  <c r="F75" i="6"/>
  <c r="C1471" i="1"/>
  <c r="H1020" i="1"/>
  <c r="H1023" i="1"/>
  <c r="H1043" i="1"/>
  <c r="H1046" i="1"/>
  <c r="H1061" i="1"/>
  <c r="H1073" i="1"/>
  <c r="H1078" i="1"/>
  <c r="H1081" i="1"/>
  <c r="H1084" i="1"/>
  <c r="G1105" i="1"/>
  <c r="G1120" i="1"/>
  <c r="H1135" i="1"/>
  <c r="H1149" i="1"/>
  <c r="H1153" i="1"/>
  <c r="H1176" i="1"/>
  <c r="H1195" i="1"/>
  <c r="G1201" i="1"/>
  <c r="G1206" i="1"/>
  <c r="G1234" i="1"/>
  <c r="G1242" i="1"/>
  <c r="G1250" i="1"/>
  <c r="G1260" i="1"/>
  <c r="G1268" i="1"/>
  <c r="G1276" i="1"/>
  <c r="G1284" i="1"/>
  <c r="G1292" i="1"/>
  <c r="G1308" i="1"/>
  <c r="G1316" i="1"/>
  <c r="G1324" i="1"/>
  <c r="G1332" i="1"/>
  <c r="G1340" i="1"/>
  <c r="G1348" i="1"/>
  <c r="H1361" i="1"/>
  <c r="G1361" i="1"/>
  <c r="H1531" i="1"/>
  <c r="G1531" i="1"/>
  <c r="H1648" i="1"/>
  <c r="G1648" i="1"/>
  <c r="H1670" i="1"/>
  <c r="E431" i="4"/>
  <c r="B292" i="9"/>
  <c r="H1112" i="1"/>
  <c r="G1295" i="1"/>
  <c r="G1303" i="1"/>
  <c r="G1311" i="1"/>
  <c r="G1319" i="1"/>
  <c r="G1327" i="1"/>
  <c r="G1335" i="1"/>
  <c r="G1343" i="1"/>
  <c r="G1351" i="1"/>
  <c r="G1371" i="1"/>
  <c r="G1381" i="1"/>
  <c r="G1388" i="1"/>
  <c r="G1523" i="1"/>
  <c r="H1598" i="1"/>
  <c r="G1598" i="1"/>
  <c r="G1643" i="1"/>
  <c r="H1643" i="1"/>
  <c r="D431" i="4"/>
  <c r="C425" i="1" s="1"/>
  <c r="F440" i="4"/>
  <c r="D35" i="6"/>
  <c r="C1432" i="1"/>
  <c r="H1432" i="1" s="1"/>
  <c r="F36" i="6"/>
  <c r="H994" i="1"/>
  <c r="H1002" i="1"/>
  <c r="H1029" i="1"/>
  <c r="H1041" i="1"/>
  <c r="H1044" i="1"/>
  <c r="H1047" i="1"/>
  <c r="G1062" i="1"/>
  <c r="H1065" i="1"/>
  <c r="H1082" i="1"/>
  <c r="H1085" i="1"/>
  <c r="H1103" i="1"/>
  <c r="H1109" i="1"/>
  <c r="H1118" i="1"/>
  <c r="G1121" i="1"/>
  <c r="G1127" i="1"/>
  <c r="H1139" i="1"/>
  <c r="H1165" i="1"/>
  <c r="G1184" i="1"/>
  <c r="H1202" i="1"/>
  <c r="G1204" i="1"/>
  <c r="G1210" i="1"/>
  <c r="H1214" i="1"/>
  <c r="G1216" i="1"/>
  <c r="H1230" i="1"/>
  <c r="G1232" i="1"/>
  <c r="G1240" i="1"/>
  <c r="G1248" i="1"/>
  <c r="G1266" i="1"/>
  <c r="G1274" i="1"/>
  <c r="G1282" i="1"/>
  <c r="G1290" i="1"/>
  <c r="G1298" i="1"/>
  <c r="G1306" i="1"/>
  <c r="G1314" i="1"/>
  <c r="G1322" i="1"/>
  <c r="G1330" i="1"/>
  <c r="G1338" i="1"/>
  <c r="G1346" i="1"/>
  <c r="J1547" i="1"/>
  <c r="G1558" i="1"/>
  <c r="G1667" i="1"/>
  <c r="H1667" i="1"/>
  <c r="E221" i="4"/>
  <c r="D217" i="1" s="1"/>
  <c r="E571" i="4"/>
  <c r="D565" i="1" s="1"/>
  <c r="D178" i="5"/>
  <c r="C1182" i="1" s="1"/>
  <c r="F186" i="5"/>
  <c r="D296" i="5"/>
  <c r="F297" i="5"/>
  <c r="E22" i="7"/>
  <c r="E5" i="7" s="1"/>
  <c r="D1556" i="1"/>
  <c r="G1556" i="1" s="1"/>
  <c r="B75" i="9"/>
  <c r="B146" i="9"/>
  <c r="B170" i="9"/>
  <c r="H1369" i="1"/>
  <c r="G1369" i="1"/>
  <c r="G1517" i="1"/>
  <c r="H1517" i="1"/>
  <c r="G1619" i="1"/>
  <c r="H1619" i="1"/>
  <c r="F107" i="6"/>
  <c r="C1503" i="1"/>
  <c r="C1510" i="1"/>
  <c r="H30" i="3"/>
  <c r="B280" i="9"/>
  <c r="B304" i="9"/>
  <c r="G1352" i="1"/>
  <c r="G1360" i="1"/>
  <c r="G1368" i="1"/>
  <c r="G1376" i="1"/>
  <c r="G1385" i="1"/>
  <c r="G1394" i="1"/>
  <c r="G1405" i="1"/>
  <c r="G1421" i="1"/>
  <c r="G1441" i="1"/>
  <c r="G1509" i="1"/>
  <c r="G1513" i="1"/>
  <c r="G1573" i="1"/>
  <c r="J1578" i="1"/>
  <c r="E164" i="4"/>
  <c r="D160" i="1" s="1"/>
  <c r="D221" i="4"/>
  <c r="C217" i="1" s="1"/>
  <c r="E373" i="4"/>
  <c r="D368" i="1" s="1"/>
  <c r="D571" i="4"/>
  <c r="F61" i="6"/>
  <c r="D6" i="8"/>
  <c r="C1583" i="1" s="1"/>
  <c r="H1583" i="1" s="1"/>
  <c r="E30" i="9"/>
  <c r="B30" i="9" s="1"/>
  <c r="E33" i="9"/>
  <c r="B33" i="9" s="1"/>
  <c r="E62" i="9"/>
  <c r="B62" i="9" s="1"/>
  <c r="B65" i="9"/>
  <c r="B89" i="9"/>
  <c r="E95" i="9"/>
  <c r="B95" i="9" s="1"/>
  <c r="B100" i="9"/>
  <c r="B107" i="9"/>
  <c r="E132" i="9"/>
  <c r="B132" i="9" s="1"/>
  <c r="E139" i="9"/>
  <c r="B139" i="9" s="1"/>
  <c r="E153" i="9"/>
  <c r="E163" i="9"/>
  <c r="B163" i="9" s="1"/>
  <c r="F239" i="9"/>
  <c r="B239" i="9" s="1"/>
  <c r="B255" i="9"/>
  <c r="F273" i="9"/>
  <c r="E324" i="9"/>
  <c r="B324" i="9" s="1"/>
  <c r="E333" i="9"/>
  <c r="B333" i="9" s="1"/>
  <c r="F129" i="4"/>
  <c r="E230" i="4"/>
  <c r="D226" i="1" s="1"/>
  <c r="F246" i="4"/>
  <c r="F310" i="4"/>
  <c r="E361" i="4"/>
  <c r="F388" i="4"/>
  <c r="F428" i="4"/>
  <c r="F488" i="4"/>
  <c r="F502" i="4"/>
  <c r="E536" i="4"/>
  <c r="F656" i="4"/>
  <c r="D12" i="5"/>
  <c r="C1017" i="1" s="1"/>
  <c r="F19" i="5"/>
  <c r="F41" i="5"/>
  <c r="F82" i="6"/>
  <c r="B28" i="9"/>
  <c r="B55" i="9"/>
  <c r="E60" i="9"/>
  <c r="B60" i="9" s="1"/>
  <c r="B70" i="9"/>
  <c r="E73" i="9"/>
  <c r="B73" i="9" s="1"/>
  <c r="B105" i="9"/>
  <c r="E121" i="9"/>
  <c r="B121" i="9" s="1"/>
  <c r="B151" i="9"/>
  <c r="B161" i="9"/>
  <c r="B230" i="9"/>
  <c r="B264" i="9"/>
  <c r="F271" i="9"/>
  <c r="F287" i="9"/>
  <c r="E312" i="9"/>
  <c r="B312" i="9" s="1"/>
  <c r="E319" i="9"/>
  <c r="B319" i="9" s="1"/>
  <c r="G1358" i="1"/>
  <c r="G1366" i="1"/>
  <c r="G1374" i="1"/>
  <c r="G1382" i="1"/>
  <c r="G1398" i="1"/>
  <c r="H1402" i="1"/>
  <c r="H1428" i="1"/>
  <c r="G1491" i="1"/>
  <c r="H1495" i="1"/>
  <c r="H1509" i="1"/>
  <c r="G1527" i="1"/>
  <c r="H1543" i="1"/>
  <c r="G1565" i="1"/>
  <c r="E309" i="4"/>
  <c r="D304" i="1" s="1"/>
  <c r="D6" i="7"/>
  <c r="E38" i="9"/>
  <c r="B38" i="9" s="1"/>
  <c r="E41" i="9"/>
  <c r="B41" i="9" s="1"/>
  <c r="E81" i="9"/>
  <c r="B81" i="9" s="1"/>
  <c r="E87" i="9"/>
  <c r="B87" i="9" s="1"/>
  <c r="E110" i="9"/>
  <c r="B110" i="9" s="1"/>
  <c r="E119" i="9"/>
  <c r="B119" i="9" s="1"/>
  <c r="E137" i="9"/>
  <c r="B147" i="9"/>
  <c r="B171" i="9"/>
  <c r="F237" i="9"/>
  <c r="B237" i="9" s="1"/>
  <c r="F246" i="9"/>
  <c r="B246" i="9" s="1"/>
  <c r="F298" i="9"/>
  <c r="B331" i="9"/>
  <c r="H1356" i="1"/>
  <c r="H1364" i="1"/>
  <c r="H1372" i="1"/>
  <c r="H1380" i="1"/>
  <c r="G1403" i="1"/>
  <c r="G1429" i="1"/>
  <c r="G1439" i="1"/>
  <c r="I1554" i="1"/>
  <c r="I1560" i="1"/>
  <c r="J1573" i="1"/>
  <c r="G1590" i="1"/>
  <c r="H1627" i="1"/>
  <c r="G1640" i="1"/>
  <c r="G1645" i="1"/>
  <c r="H1659" i="1"/>
  <c r="G1680" i="1"/>
  <c r="F53" i="4"/>
  <c r="E273" i="4"/>
  <c r="D269" i="1" s="1"/>
  <c r="E522" i="4"/>
  <c r="D516" i="1" s="1"/>
  <c r="H516" i="1" s="1"/>
  <c r="F29" i="5"/>
  <c r="H314" i="9"/>
  <c r="E314" i="9" s="1"/>
  <c r="B314" i="9" s="1"/>
  <c r="F136" i="5"/>
  <c r="F43" i="6"/>
  <c r="E133" i="9"/>
  <c r="B133" i="9" s="1"/>
  <c r="B135" i="9"/>
  <c r="E140" i="9"/>
  <c r="B140" i="9" s="1"/>
  <c r="E147" i="9"/>
  <c r="B150" i="9"/>
  <c r="E157" i="9"/>
  <c r="B157" i="9" s="1"/>
  <c r="E164" i="9"/>
  <c r="B164" i="9" s="1"/>
  <c r="E171" i="9"/>
  <c r="F231" i="9"/>
  <c r="B247" i="9"/>
  <c r="F249" i="9"/>
  <c r="F251" i="9"/>
  <c r="F253" i="9"/>
  <c r="F262" i="9"/>
  <c r="B262" i="9" s="1"/>
  <c r="F265" i="9"/>
  <c r="F267" i="9"/>
  <c r="F269" i="9"/>
  <c r="F278" i="9"/>
  <c r="B278" i="9" s="1"/>
  <c r="B281" i="9"/>
  <c r="F283" i="9"/>
  <c r="B283" i="9" s="1"/>
  <c r="F285" i="9"/>
  <c r="B285" i="9" s="1"/>
  <c r="E317" i="9"/>
  <c r="B317" i="9" s="1"/>
  <c r="E329" i="9"/>
  <c r="B329" i="9" s="1"/>
  <c r="H1396" i="1"/>
  <c r="G1426" i="1"/>
  <c r="G1461" i="1"/>
  <c r="G1489" i="1"/>
  <c r="G1503" i="1"/>
  <c r="H1511" i="1"/>
  <c r="H1515" i="1"/>
  <c r="G1525" i="1"/>
  <c r="G1541" i="1"/>
  <c r="J1543" i="1"/>
  <c r="E647" i="4"/>
  <c r="D641" i="1" s="1"/>
  <c r="H641" i="1" s="1"/>
  <c r="D491" i="4"/>
  <c r="C485" i="1" s="1"/>
  <c r="D70" i="5"/>
  <c r="C1075" i="1" s="1"/>
  <c r="F89" i="5"/>
  <c r="E46" i="9"/>
  <c r="B46" i="9" s="1"/>
  <c r="B49" i="9"/>
  <c r="E71" i="9"/>
  <c r="B71" i="9" s="1"/>
  <c r="B74" i="9"/>
  <c r="E76" i="9"/>
  <c r="B76" i="9" s="1"/>
  <c r="B113" i="9"/>
  <c r="G1577" i="1"/>
  <c r="G1580" i="1"/>
  <c r="F91" i="4"/>
  <c r="D106" i="4"/>
  <c r="F426" i="4"/>
  <c r="E491" i="4"/>
  <c r="D485" i="1" s="1"/>
  <c r="E597" i="4"/>
  <c r="D591" i="1" s="1"/>
  <c r="E629" i="4"/>
  <c r="D623" i="1" s="1"/>
  <c r="E119" i="5"/>
  <c r="D1124" i="1" s="1"/>
  <c r="D203" i="5"/>
  <c r="D255" i="5"/>
  <c r="C1259" i="1" s="1"/>
  <c r="D5" i="6"/>
  <c r="E32" i="9"/>
  <c r="B32" i="9" s="1"/>
  <c r="B39" i="9"/>
  <c r="E42" i="9"/>
  <c r="B42" i="9" s="1"/>
  <c r="E44" i="9"/>
  <c r="B44" i="9" s="1"/>
  <c r="E64" i="9"/>
  <c r="B64" i="9" s="1"/>
  <c r="B79" i="9"/>
  <c r="E82" i="9"/>
  <c r="B82" i="9" s="1"/>
  <c r="E84" i="9"/>
  <c r="B84" i="9" s="1"/>
  <c r="E99" i="9"/>
  <c r="B99" i="9" s="1"/>
  <c r="E131" i="9"/>
  <c r="B131" i="9" s="1"/>
  <c r="E145" i="9"/>
  <c r="B145" i="9" s="1"/>
  <c r="B167" i="9"/>
  <c r="E169" i="9"/>
  <c r="B169" i="9" s="1"/>
  <c r="G183" i="9"/>
  <c r="E183" i="9" s="1"/>
  <c r="B183" i="9" s="1"/>
  <c r="F256" i="9"/>
  <c r="B256" i="9" s="1"/>
  <c r="F288" i="9"/>
  <c r="B288" i="9" s="1"/>
  <c r="B291" i="9"/>
  <c r="E303" i="9"/>
  <c r="B303" i="9" s="1"/>
  <c r="E313" i="9"/>
  <c r="B313" i="9" s="1"/>
  <c r="B318" i="9"/>
  <c r="B323" i="9"/>
  <c r="G1354" i="1"/>
  <c r="G1362" i="1"/>
  <c r="G1370" i="1"/>
  <c r="G1378" i="1"/>
  <c r="G1410" i="1"/>
  <c r="G1437" i="1"/>
  <c r="G1497" i="1"/>
  <c r="G1533" i="1"/>
  <c r="H1536" i="1"/>
  <c r="G1550" i="1"/>
  <c r="J1558" i="1"/>
  <c r="H1563" i="1"/>
  <c r="G1567" i="1"/>
  <c r="G1681" i="1"/>
  <c r="F29" i="4"/>
  <c r="E106" i="4"/>
  <c r="D102" i="1" s="1"/>
  <c r="F237" i="4"/>
  <c r="F250" i="4"/>
  <c r="F262" i="4"/>
  <c r="F269" i="4"/>
  <c r="D648" i="4"/>
  <c r="E203" i="5"/>
  <c r="F99" i="6"/>
  <c r="E25" i="9"/>
  <c r="B25" i="9" s="1"/>
  <c r="B45" i="9"/>
  <c r="E52" i="9"/>
  <c r="B52" i="9" s="1"/>
  <c r="E57" i="9"/>
  <c r="B57" i="9" s="1"/>
  <c r="E72" i="9"/>
  <c r="B72" i="9" s="1"/>
  <c r="B114" i="9"/>
  <c r="E118" i="9"/>
  <c r="B118" i="9" s="1"/>
  <c r="E141" i="9"/>
  <c r="B141" i="9" s="1"/>
  <c r="B143" i="9"/>
  <c r="E148" i="9"/>
  <c r="B148" i="9" s="1"/>
  <c r="E155" i="9"/>
  <c r="B155" i="9" s="1"/>
  <c r="E158" i="9"/>
  <c r="B158" i="9" s="1"/>
  <c r="E172" i="9"/>
  <c r="B172" i="9" s="1"/>
  <c r="B238" i="9"/>
  <c r="F243" i="9"/>
  <c r="F245" i="9"/>
  <c r="B289" i="9"/>
  <c r="F291" i="9"/>
  <c r="E311" i="9"/>
  <c r="B311" i="9" s="1"/>
  <c r="E332" i="9"/>
  <c r="B332" i="9" s="1"/>
  <c r="H270" i="1"/>
  <c r="G270" i="1"/>
  <c r="H278" i="1"/>
  <c r="G278" i="1"/>
  <c r="H286" i="1"/>
  <c r="G286" i="1"/>
  <c r="H294" i="1"/>
  <c r="G294" i="1"/>
  <c r="H312" i="1"/>
  <c r="G312" i="1"/>
  <c r="H320" i="1"/>
  <c r="G320" i="1"/>
  <c r="G67" i="1"/>
  <c r="G83" i="1"/>
  <c r="G99" i="1"/>
  <c r="H104" i="1"/>
  <c r="G115" i="1"/>
  <c r="H120" i="1"/>
  <c r="G131" i="1"/>
  <c r="G147" i="1"/>
  <c r="H152" i="1"/>
  <c r="G163" i="1"/>
  <c r="H168" i="1"/>
  <c r="G179" i="1"/>
  <c r="H184" i="1"/>
  <c r="G195" i="1"/>
  <c r="H200" i="1"/>
  <c r="G211" i="1"/>
  <c r="H216" i="1"/>
  <c r="G227" i="1"/>
  <c r="H230" i="1"/>
  <c r="G230" i="1"/>
  <c r="G235" i="1"/>
  <c r="H238" i="1"/>
  <c r="G238" i="1"/>
  <c r="G243" i="1"/>
  <c r="H246" i="1"/>
  <c r="G246" i="1"/>
  <c r="G251" i="1"/>
  <c r="H254" i="1"/>
  <c r="G254" i="1"/>
  <c r="G259" i="1"/>
  <c r="H262" i="1"/>
  <c r="G262" i="1"/>
  <c r="G267" i="1"/>
  <c r="G51" i="1"/>
  <c r="G74" i="1"/>
  <c r="G81" i="1"/>
  <c r="G122" i="1"/>
  <c r="G138" i="1"/>
  <c r="G145" i="1"/>
  <c r="G154" i="1"/>
  <c r="G161" i="1"/>
  <c r="G170" i="1"/>
  <c r="G177" i="1"/>
  <c r="G186" i="1"/>
  <c r="G193" i="1"/>
  <c r="G202" i="1"/>
  <c r="G218" i="1"/>
  <c r="H276" i="1"/>
  <c r="G276" i="1"/>
  <c r="H284" i="1"/>
  <c r="G284" i="1"/>
  <c r="H292" i="1"/>
  <c r="G292" i="1"/>
  <c r="H310" i="1"/>
  <c r="G310" i="1"/>
  <c r="H318" i="1"/>
  <c r="G318" i="1"/>
  <c r="G49" i="1"/>
  <c r="G58" i="1"/>
  <c r="G65" i="1"/>
  <c r="G90" i="1"/>
  <c r="G97" i="1"/>
  <c r="G106" i="1"/>
  <c r="G113" i="1"/>
  <c r="G129" i="1"/>
  <c r="G47" i="1"/>
  <c r="H52" i="1"/>
  <c r="G56" i="1"/>
  <c r="G63" i="1"/>
  <c r="H68" i="1"/>
  <c r="G72" i="1"/>
  <c r="H84" i="1"/>
  <c r="G88" i="1"/>
  <c r="H100" i="1"/>
  <c r="G104" i="1"/>
  <c r="H116" i="1"/>
  <c r="G120" i="1"/>
  <c r="H132" i="1"/>
  <c r="G152" i="1"/>
  <c r="H164" i="1"/>
  <c r="G168" i="1"/>
  <c r="H180" i="1"/>
  <c r="G184" i="1"/>
  <c r="H196" i="1"/>
  <c r="G200" i="1"/>
  <c r="G207" i="1"/>
  <c r="H212" i="1"/>
  <c r="G216" i="1"/>
  <c r="G223" i="1"/>
  <c r="H228" i="1"/>
  <c r="G228" i="1"/>
  <c r="G233" i="1"/>
  <c r="H236" i="1"/>
  <c r="G236" i="1"/>
  <c r="G241" i="1"/>
  <c r="H244" i="1"/>
  <c r="G244" i="1"/>
  <c r="G249" i="1"/>
  <c r="H252" i="1"/>
  <c r="G252" i="1"/>
  <c r="G257" i="1"/>
  <c r="H260" i="1"/>
  <c r="G260" i="1"/>
  <c r="G265" i="1"/>
  <c r="H268" i="1"/>
  <c r="G268" i="1"/>
  <c r="H302" i="1"/>
  <c r="G302" i="1"/>
  <c r="G214" i="1"/>
  <c r="H274" i="1"/>
  <c r="G274" i="1"/>
  <c r="H282" i="1"/>
  <c r="G282" i="1"/>
  <c r="H290" i="1"/>
  <c r="G290" i="1"/>
  <c r="H308" i="1"/>
  <c r="G308" i="1"/>
  <c r="H48" i="1"/>
  <c r="G52" i="1"/>
  <c r="H64" i="1"/>
  <c r="G68" i="1"/>
  <c r="H80" i="1"/>
  <c r="G84" i="1"/>
  <c r="H96" i="1"/>
  <c r="G100" i="1"/>
  <c r="H112" i="1"/>
  <c r="G116" i="1"/>
  <c r="H128" i="1"/>
  <c r="G132" i="1"/>
  <c r="H144" i="1"/>
  <c r="G164" i="1"/>
  <c r="H176" i="1"/>
  <c r="G180" i="1"/>
  <c r="H192" i="1"/>
  <c r="G196" i="1"/>
  <c r="G203" i="1"/>
  <c r="H208" i="1"/>
  <c r="G212" i="1"/>
  <c r="G219" i="1"/>
  <c r="H224" i="1"/>
  <c r="G231" i="1"/>
  <c r="H234" i="1"/>
  <c r="G234" i="1"/>
  <c r="G239" i="1"/>
  <c r="H242" i="1"/>
  <c r="G242" i="1"/>
  <c r="G247" i="1"/>
  <c r="H250" i="1"/>
  <c r="G250" i="1"/>
  <c r="G255" i="1"/>
  <c r="H258" i="1"/>
  <c r="G258" i="1"/>
  <c r="G263" i="1"/>
  <c r="H266" i="1"/>
  <c r="G266" i="1"/>
  <c r="H300" i="1"/>
  <c r="G300" i="1"/>
  <c r="G50" i="1"/>
  <c r="G57" i="1"/>
  <c r="G114" i="1"/>
  <c r="G130" i="1"/>
  <c r="G137" i="1"/>
  <c r="G146" i="1"/>
  <c r="G153" i="1"/>
  <c r="G162" i="1"/>
  <c r="G169" i="1"/>
  <c r="G178" i="1"/>
  <c r="G185" i="1"/>
  <c r="G194" i="1"/>
  <c r="G210" i="1"/>
  <c r="H272" i="1"/>
  <c r="G272" i="1"/>
  <c r="H280" i="1"/>
  <c r="G280" i="1"/>
  <c r="H288" i="1"/>
  <c r="G288" i="1"/>
  <c r="H306" i="1"/>
  <c r="G306" i="1"/>
  <c r="H314" i="1"/>
  <c r="G314" i="1"/>
  <c r="G66" i="1"/>
  <c r="G73" i="1"/>
  <c r="G82" i="1"/>
  <c r="G89" i="1"/>
  <c r="G98" i="1"/>
  <c r="G105" i="1"/>
  <c r="G48" i="1"/>
  <c r="H60" i="1"/>
  <c r="G64" i="1"/>
  <c r="H76" i="1"/>
  <c r="G80" i="1"/>
  <c r="H92" i="1"/>
  <c r="G96" i="1"/>
  <c r="H108" i="1"/>
  <c r="G112" i="1"/>
  <c r="H124" i="1"/>
  <c r="G128" i="1"/>
  <c r="H140" i="1"/>
  <c r="G144" i="1"/>
  <c r="H156" i="1"/>
  <c r="H172" i="1"/>
  <c r="G176" i="1"/>
  <c r="H188" i="1"/>
  <c r="G192" i="1"/>
  <c r="H204" i="1"/>
  <c r="G208" i="1"/>
  <c r="H220" i="1"/>
  <c r="G224" i="1"/>
  <c r="H232" i="1"/>
  <c r="G232" i="1"/>
  <c r="H240" i="1"/>
  <c r="G240" i="1"/>
  <c r="H248" i="1"/>
  <c r="G248" i="1"/>
  <c r="H256" i="1"/>
  <c r="G256" i="1"/>
  <c r="H264" i="1"/>
  <c r="G264" i="1"/>
  <c r="H298" i="1"/>
  <c r="G298" i="1"/>
  <c r="H705" i="1"/>
  <c r="H708" i="1"/>
  <c r="H721" i="1"/>
  <c r="H724" i="1"/>
  <c r="H737" i="1"/>
  <c r="H753" i="1"/>
  <c r="H768" i="1"/>
  <c r="G768" i="1"/>
  <c r="H776" i="1"/>
  <c r="G776" i="1"/>
  <c r="H784" i="1"/>
  <c r="G784" i="1"/>
  <c r="H792" i="1"/>
  <c r="G792" i="1"/>
  <c r="H800" i="1"/>
  <c r="G800" i="1"/>
  <c r="H808" i="1"/>
  <c r="G808" i="1"/>
  <c r="H816" i="1"/>
  <c r="G816" i="1"/>
  <c r="H704" i="1"/>
  <c r="G708" i="1"/>
  <c r="H720" i="1"/>
  <c r="G724" i="1"/>
  <c r="H736" i="1"/>
  <c r="G740" i="1"/>
  <c r="G756" i="1"/>
  <c r="H766" i="1"/>
  <c r="G766" i="1"/>
  <c r="H774" i="1"/>
  <c r="G774" i="1"/>
  <c r="H782" i="1"/>
  <c r="G782" i="1"/>
  <c r="H790" i="1"/>
  <c r="G790" i="1"/>
  <c r="H798" i="1"/>
  <c r="G798" i="1"/>
  <c r="H806" i="1"/>
  <c r="G806" i="1"/>
  <c r="H814" i="1"/>
  <c r="G814" i="1"/>
  <c r="G711" i="1"/>
  <c r="H716" i="1"/>
  <c r="G727" i="1"/>
  <c r="H732"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2" i="1"/>
  <c r="G524" i="1"/>
  <c r="G526" i="1"/>
  <c r="G528" i="1"/>
  <c r="G532" i="1"/>
  <c r="G534" i="1"/>
  <c r="G536" i="1"/>
  <c r="G538" i="1"/>
  <c r="G540" i="1"/>
  <c r="G542" i="1"/>
  <c r="G544" i="1"/>
  <c r="G546" i="1"/>
  <c r="G548" i="1"/>
  <c r="G550" i="1"/>
  <c r="G552" i="1"/>
  <c r="G554" i="1"/>
  <c r="G556" i="1"/>
  <c r="G558" i="1"/>
  <c r="G560" i="1"/>
  <c r="G562" i="1"/>
  <c r="G564"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9" i="1"/>
  <c r="G718" i="1"/>
  <c r="G725" i="1"/>
  <c r="G734" i="1"/>
  <c r="G741" i="1"/>
  <c r="G750" i="1"/>
  <c r="H772" i="1"/>
  <c r="G772" i="1"/>
  <c r="H780" i="1"/>
  <c r="G780" i="1"/>
  <c r="H788" i="1"/>
  <c r="G788" i="1"/>
  <c r="H796" i="1"/>
  <c r="G796" i="1"/>
  <c r="H804" i="1"/>
  <c r="G804" i="1"/>
  <c r="H812" i="1"/>
  <c r="G812" i="1"/>
  <c r="G707" i="1"/>
  <c r="H712" i="1"/>
  <c r="G716" i="1"/>
  <c r="G723" i="1"/>
  <c r="H728" i="1"/>
  <c r="G732" i="1"/>
  <c r="G739" i="1"/>
  <c r="G748" i="1"/>
  <c r="G755" i="1"/>
  <c r="G764" i="1"/>
  <c r="H710" i="1"/>
  <c r="G714" i="1"/>
  <c r="H726" i="1"/>
  <c r="G730" i="1"/>
  <c r="G746" i="1"/>
  <c r="G762" i="1"/>
  <c r="H770" i="1"/>
  <c r="G770" i="1"/>
  <c r="H778" i="1"/>
  <c r="G778" i="1"/>
  <c r="H786" i="1"/>
  <c r="G786" i="1"/>
  <c r="H794" i="1"/>
  <c r="G794" i="1"/>
  <c r="H802" i="1"/>
  <c r="G802" i="1"/>
  <c r="H810" i="1"/>
  <c r="G810" i="1"/>
  <c r="H818" i="1"/>
  <c r="G818" i="1"/>
  <c r="G1010" i="1"/>
  <c r="G1022" i="1"/>
  <c r="G1038" i="1"/>
  <c r="G1054" i="1"/>
  <c r="G1070" i="1"/>
  <c r="G1084" i="1"/>
  <c r="H1091" i="1"/>
  <c r="H1124" i="1"/>
  <c r="G1124" i="1"/>
  <c r="G1008" i="1"/>
  <c r="G1020" i="1"/>
  <c r="G1036" i="1"/>
  <c r="G1052" i="1"/>
  <c r="G1068" i="1"/>
  <c r="G1082" i="1"/>
  <c r="G1102" i="1"/>
  <c r="H1108" i="1"/>
  <c r="G1108" i="1"/>
  <c r="G1118" i="1"/>
  <c r="H1121" i="1"/>
  <c r="G1006" i="1"/>
  <c r="G1018" i="1"/>
  <c r="G1034" i="1"/>
  <c r="G1050" i="1"/>
  <c r="G1066" i="1"/>
  <c r="G1080" i="1"/>
  <c r="H1100" i="1"/>
  <c r="H1105" i="1"/>
  <c r="H1116" i="1"/>
  <c r="H1127" i="1"/>
  <c r="H1130"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32" i="1"/>
  <c r="G1048" i="1"/>
  <c r="G1064" i="1"/>
  <c r="G1078" i="1"/>
  <c r="G1076" i="1"/>
  <c r="H1098" i="1"/>
  <c r="G1098" i="1"/>
  <c r="G1100" i="1"/>
  <c r="H1114" i="1"/>
  <c r="G1114" i="1"/>
  <c r="G1139" i="1"/>
  <c r="G1153" i="1"/>
  <c r="G1014" i="1"/>
  <c r="G1028" i="1"/>
  <c r="G1044" i="1"/>
  <c r="G1060" i="1"/>
  <c r="H1007" i="1"/>
  <c r="H1101" i="1"/>
  <c r="G1101" i="1"/>
  <c r="H1117" i="1"/>
  <c r="G1117" i="1"/>
  <c r="H1137" i="1"/>
  <c r="G1137" i="1"/>
  <c r="G1417" i="1"/>
  <c r="H1417" i="1"/>
  <c r="G1169" i="1"/>
  <c r="G1197" i="1"/>
  <c r="G1213" i="1"/>
  <c r="H1094" i="1"/>
  <c r="H1110" i="1"/>
  <c r="H1126" i="1"/>
  <c r="H1142" i="1"/>
  <c r="H1156" i="1"/>
  <c r="G1167" i="1"/>
  <c r="H1172" i="1"/>
  <c r="H1184" i="1"/>
  <c r="G1195" i="1"/>
  <c r="H1200" i="1"/>
  <c r="G1211" i="1"/>
  <c r="H1216" i="1"/>
  <c r="H1232" i="1"/>
  <c r="H1240" i="1"/>
  <c r="H1248" i="1"/>
  <c r="H1262" i="1"/>
  <c r="H1270" i="1"/>
  <c r="H1286" i="1"/>
  <c r="H1294" i="1"/>
  <c r="G1402" i="1"/>
  <c r="G1425" i="1"/>
  <c r="H1425" i="1"/>
  <c r="H1092" i="1"/>
  <c r="G1094" i="1"/>
  <c r="H1106" i="1"/>
  <c r="G1110" i="1"/>
  <c r="H1122" i="1"/>
  <c r="G1126" i="1"/>
  <c r="G1133" i="1"/>
  <c r="H1138" i="1"/>
  <c r="G1149" i="1"/>
  <c r="G1163" i="1"/>
  <c r="H1168" i="1"/>
  <c r="G1179" i="1"/>
  <c r="G1191" i="1"/>
  <c r="H1196" i="1"/>
  <c r="H1212" i="1"/>
  <c r="H1228" i="1"/>
  <c r="H1238" i="1"/>
  <c r="H1246" i="1"/>
  <c r="H1254" i="1"/>
  <c r="H1260" i="1"/>
  <c r="H1268" i="1"/>
  <c r="H1276" i="1"/>
  <c r="H1284" i="1"/>
  <c r="H1292" i="1"/>
  <c r="G1386" i="1"/>
  <c r="H1090" i="1"/>
  <c r="H1104" i="1"/>
  <c r="H1120" i="1"/>
  <c r="H1136" i="1"/>
  <c r="H1166" i="1"/>
  <c r="H1194" i="1"/>
  <c r="H1210" i="1"/>
  <c r="H1226" i="1"/>
  <c r="G1409" i="1"/>
  <c r="H1409" i="1"/>
  <c r="H1132" i="1"/>
  <c r="H1148" i="1"/>
  <c r="H1162" i="1"/>
  <c r="H1178" i="1"/>
  <c r="H1190" i="1"/>
  <c r="H1206" i="1"/>
  <c r="H1222" i="1"/>
  <c r="H1258" i="1"/>
  <c r="H1384" i="1"/>
  <c r="G1384" i="1"/>
  <c r="G1393" i="1"/>
  <c r="H1393" i="1"/>
  <c r="H1400" i="1"/>
  <c r="G1400" i="1"/>
  <c r="H1394" i="1"/>
  <c r="G1397" i="1"/>
  <c r="G1411" i="1"/>
  <c r="G1419" i="1"/>
  <c r="G1427" i="1"/>
  <c r="G1435" i="1"/>
  <c r="G1453" i="1"/>
  <c r="G1456" i="1"/>
  <c r="H1456" i="1"/>
  <c r="H1519" i="1"/>
  <c r="H1522" i="1"/>
  <c r="G1522" i="1"/>
  <c r="H1535" i="1"/>
  <c r="J1566" i="1"/>
  <c r="G1566" i="1"/>
  <c r="I1566" i="1" s="1"/>
  <c r="H1585" i="1"/>
  <c r="G1585" i="1"/>
  <c r="G1395" i="1"/>
  <c r="G1414" i="1"/>
  <c r="G1422" i="1"/>
  <c r="G1430" i="1"/>
  <c r="G1438" i="1"/>
  <c r="G1447" i="1"/>
  <c r="G1450" i="1"/>
  <c r="H1450" i="1"/>
  <c r="H1463" i="1"/>
  <c r="G1463" i="1"/>
  <c r="H1467" i="1"/>
  <c r="G1467" i="1"/>
  <c r="H1471" i="1"/>
  <c r="G1471" i="1"/>
  <c r="H1475" i="1"/>
  <c r="G1475" i="1"/>
  <c r="H1479" i="1"/>
  <c r="G1479" i="1"/>
  <c r="H1483" i="1"/>
  <c r="G1483" i="1"/>
  <c r="H1487" i="1"/>
  <c r="H1490" i="1"/>
  <c r="G1490" i="1"/>
  <c r="H1503" i="1"/>
  <c r="H1506" i="1"/>
  <c r="G1506" i="1"/>
  <c r="H1604" i="1"/>
  <c r="G1604" i="1"/>
  <c r="H1612" i="1"/>
  <c r="G1612" i="1"/>
  <c r="H1620" i="1"/>
  <c r="G1620" i="1"/>
  <c r="G1444" i="1"/>
  <c r="H1444" i="1"/>
  <c r="G1460" i="1"/>
  <c r="H1460" i="1"/>
  <c r="H1526" i="1"/>
  <c r="G1526" i="1"/>
  <c r="H1649" i="1"/>
  <c r="G1649" i="1"/>
  <c r="F160" i="4"/>
  <c r="D153" i="4"/>
  <c r="I30" i="3"/>
  <c r="D1510" i="1"/>
  <c r="D1539" i="1"/>
  <c r="H1602" i="1"/>
  <c r="G1602" i="1"/>
  <c r="H1654" i="1"/>
  <c r="G1654" i="1"/>
  <c r="G1391" i="1"/>
  <c r="H1395" i="1"/>
  <c r="G1407" i="1"/>
  <c r="G1412" i="1"/>
  <c r="H1414" i="1"/>
  <c r="G1420" i="1"/>
  <c r="H1422" i="1"/>
  <c r="G1428" i="1"/>
  <c r="H1430" i="1"/>
  <c r="G1436" i="1"/>
  <c r="H1438" i="1"/>
  <c r="H1447" i="1"/>
  <c r="G1451" i="1"/>
  <c r="G1454" i="1"/>
  <c r="H1454" i="1"/>
  <c r="G1464" i="1"/>
  <c r="H1464" i="1"/>
  <c r="G1468" i="1"/>
  <c r="H1468" i="1"/>
  <c r="G1472" i="1"/>
  <c r="H1472" i="1"/>
  <c r="G1476" i="1"/>
  <c r="H1476" i="1"/>
  <c r="G1480" i="1"/>
  <c r="H1480" i="1"/>
  <c r="G1484" i="1"/>
  <c r="H1484" i="1"/>
  <c r="H1491" i="1"/>
  <c r="H1494" i="1"/>
  <c r="G1494" i="1"/>
  <c r="H1507" i="1"/>
  <c r="H1513" i="1"/>
  <c r="H1529" i="1"/>
  <c r="J1548" i="1"/>
  <c r="H1561" i="1"/>
  <c r="G1561" i="1"/>
  <c r="J1561" i="1"/>
  <c r="H1564" i="1"/>
  <c r="G1564" i="1"/>
  <c r="J1564" i="1"/>
  <c r="H1587" i="1"/>
  <c r="H1641" i="1"/>
  <c r="G1641" i="1"/>
  <c r="H1660" i="1"/>
  <c r="G1660" i="1"/>
  <c r="H1668" i="1"/>
  <c r="G1668" i="1"/>
  <c r="H1676" i="1"/>
  <c r="G1676" i="1"/>
  <c r="H1684" i="1"/>
  <c r="G1684" i="1"/>
  <c r="D202" i="4"/>
  <c r="F203" i="4"/>
  <c r="H1433" i="1"/>
  <c r="H1441" i="1"/>
  <c r="G1448" i="1"/>
  <c r="H1448" i="1"/>
  <c r="H1457" i="1"/>
  <c r="H1497" i="1"/>
  <c r="H1514" i="1"/>
  <c r="G1514" i="1"/>
  <c r="H1530" i="1"/>
  <c r="G1530" i="1"/>
  <c r="H1633" i="1"/>
  <c r="G1633" i="1"/>
  <c r="F36" i="4"/>
  <c r="D7" i="4"/>
  <c r="D125" i="4"/>
  <c r="F126" i="4"/>
  <c r="F431" i="4"/>
  <c r="G1442" i="1"/>
  <c r="H1442" i="1"/>
  <c r="G1458" i="1"/>
  <c r="H1458" i="1"/>
  <c r="H1465" i="1"/>
  <c r="G1465" i="1"/>
  <c r="H1469" i="1"/>
  <c r="G1469" i="1"/>
  <c r="H1473" i="1"/>
  <c r="G1473" i="1"/>
  <c r="H1477" i="1"/>
  <c r="G1477" i="1"/>
  <c r="H1481" i="1"/>
  <c r="G1481" i="1"/>
  <c r="H1498" i="1"/>
  <c r="G1498" i="1"/>
  <c r="D49" i="4"/>
  <c r="F50" i="4"/>
  <c r="H1389" i="1"/>
  <c r="G1396" i="1"/>
  <c r="H1405" i="1"/>
  <c r="H1415" i="1"/>
  <c r="H1423" i="1"/>
  <c r="H1439" i="1"/>
  <c r="H1445" i="1"/>
  <c r="G1452" i="1"/>
  <c r="H1452" i="1"/>
  <c r="H1461" i="1"/>
  <c r="H1501" i="1"/>
  <c r="H1518" i="1"/>
  <c r="G1518" i="1"/>
  <c r="H1534" i="1"/>
  <c r="G1534" i="1"/>
  <c r="J1544" i="1"/>
  <c r="H1544" i="1"/>
  <c r="G1544" i="1"/>
  <c r="J1549" i="1"/>
  <c r="G1549" i="1"/>
  <c r="J1559" i="1"/>
  <c r="G1559" i="1"/>
  <c r="H1559" i="1"/>
  <c r="I1575" i="1"/>
  <c r="H1601" i="1"/>
  <c r="G1601" i="1"/>
  <c r="H1625" i="1"/>
  <c r="G1625" i="1"/>
  <c r="G1383" i="1"/>
  <c r="H1387" i="1"/>
  <c r="G1399" i="1"/>
  <c r="H1403" i="1"/>
  <c r="H1410" i="1"/>
  <c r="G1416" i="1"/>
  <c r="H1418" i="1"/>
  <c r="G1424" i="1"/>
  <c r="H1426" i="1"/>
  <c r="G1432" i="1"/>
  <c r="H1434" i="1"/>
  <c r="G1440" i="1"/>
  <c r="G1443" i="1"/>
  <c r="G1446" i="1"/>
  <c r="H1446" i="1"/>
  <c r="H1455" i="1"/>
  <c r="G1459" i="1"/>
  <c r="G1462" i="1"/>
  <c r="H1462" i="1"/>
  <c r="G1466" i="1"/>
  <c r="H1466" i="1"/>
  <c r="G1470" i="1"/>
  <c r="H1470" i="1"/>
  <c r="G1474" i="1"/>
  <c r="H1474" i="1"/>
  <c r="G1478" i="1"/>
  <c r="H1478" i="1"/>
  <c r="G1482" i="1"/>
  <c r="H1482" i="1"/>
  <c r="H1486" i="1"/>
  <c r="G1486" i="1"/>
  <c r="H1499" i="1"/>
  <c r="H1502" i="1"/>
  <c r="G1502" i="1"/>
  <c r="H1521" i="1"/>
  <c r="H1549" i="1"/>
  <c r="H1593" i="1"/>
  <c r="G1593" i="1"/>
  <c r="G1657" i="1"/>
  <c r="G1665" i="1"/>
  <c r="G1673" i="1"/>
  <c r="H1492" i="1"/>
  <c r="G1492" i="1"/>
  <c r="H1500" i="1"/>
  <c r="G1500" i="1"/>
  <c r="H1508" i="1"/>
  <c r="G1508" i="1"/>
  <c r="H1516" i="1"/>
  <c r="G1516" i="1"/>
  <c r="H1524" i="1"/>
  <c r="G1524" i="1"/>
  <c r="H1532" i="1"/>
  <c r="G1532" i="1"/>
  <c r="J1541" i="1"/>
  <c r="J1545" i="1"/>
  <c r="H1551" i="1"/>
  <c r="G1551" i="1"/>
  <c r="H1568" i="1"/>
  <c r="G1568" i="1"/>
  <c r="I1568" i="1" s="1"/>
  <c r="I1573" i="1"/>
  <c r="I1580" i="1"/>
  <c r="E82" i="4"/>
  <c r="D78" i="1" s="1"/>
  <c r="D82" i="4"/>
  <c r="F221" i="4"/>
  <c r="F476" i="4"/>
  <c r="D466" i="4"/>
  <c r="F545" i="4"/>
  <c r="D536" i="4"/>
  <c r="H1541" i="1"/>
  <c r="I1541" i="1" s="1"/>
  <c r="H1545" i="1"/>
  <c r="I1545" i="1" s="1"/>
  <c r="J1552" i="1"/>
  <c r="H1557" i="1"/>
  <c r="G1557" i="1"/>
  <c r="J1569" i="1"/>
  <c r="J1576" i="1"/>
  <c r="G1576" i="1"/>
  <c r="I1576" i="1" s="1"/>
  <c r="H1588" i="1"/>
  <c r="G1588" i="1"/>
  <c r="H1596" i="1"/>
  <c r="G1596" i="1"/>
  <c r="E202" i="4"/>
  <c r="D198" i="1" s="1"/>
  <c r="D309" i="4"/>
  <c r="D321" i="4"/>
  <c r="F322" i="4"/>
  <c r="F252" i="5"/>
  <c r="H1488" i="1"/>
  <c r="G1488" i="1"/>
  <c r="H1496" i="1"/>
  <c r="G1496" i="1"/>
  <c r="H1504" i="1"/>
  <c r="G1504" i="1"/>
  <c r="H1512" i="1"/>
  <c r="G1512" i="1"/>
  <c r="H1520" i="1"/>
  <c r="G1520" i="1"/>
  <c r="H1528" i="1"/>
  <c r="G1528" i="1"/>
  <c r="I1550" i="1"/>
  <c r="J1562" i="1"/>
  <c r="I1567" i="1"/>
  <c r="H1574" i="1"/>
  <c r="G1574" i="1"/>
  <c r="H1581" i="1"/>
  <c r="G1581" i="1"/>
  <c r="I1581" i="1" s="1"/>
  <c r="F141" i="4"/>
  <c r="D140" i="4"/>
  <c r="F274" i="4"/>
  <c r="D273" i="4"/>
  <c r="J1565" i="1"/>
  <c r="H1572" i="1"/>
  <c r="J1579" i="1"/>
  <c r="G1579" i="1"/>
  <c r="I1579" i="1" s="1"/>
  <c r="D230" i="4"/>
  <c r="F231" i="4"/>
  <c r="F480" i="4"/>
  <c r="D479" i="4"/>
  <c r="F492" i="4"/>
  <c r="E7" i="4"/>
  <c r="D164" i="4"/>
  <c r="F165" i="4"/>
  <c r="F225" i="4"/>
  <c r="F598" i="4"/>
  <c r="G187" i="9"/>
  <c r="E187" i="9" s="1"/>
  <c r="B187" i="9" s="1"/>
  <c r="D597" i="4"/>
  <c r="F71" i="5"/>
  <c r="E70" i="5"/>
  <c r="J1553" i="1"/>
  <c r="G1553" i="1"/>
  <c r="I1553" i="1" s="1"/>
  <c r="J1570" i="1"/>
  <c r="G1570" i="1"/>
  <c r="I1570" i="1" s="1"/>
  <c r="J1575" i="1"/>
  <c r="H1636" i="1"/>
  <c r="G1636" i="1"/>
  <c r="H1644" i="1"/>
  <c r="G1644" i="1"/>
  <c r="H1652" i="1"/>
  <c r="G1652" i="1"/>
  <c r="F83" i="4"/>
  <c r="F107" i="4"/>
  <c r="F170" i="4"/>
  <c r="F257" i="4"/>
  <c r="F361" i="4"/>
  <c r="D373" i="4"/>
  <c r="G195" i="9"/>
  <c r="E195" i="9" s="1"/>
  <c r="B195" i="9" s="1"/>
  <c r="F491" i="4"/>
  <c r="D629" i="4"/>
  <c r="H1548" i="1"/>
  <c r="I1548" i="1" s="1"/>
  <c r="H1552" i="1"/>
  <c r="I1552" i="1" s="1"/>
  <c r="H1558" i="1"/>
  <c r="I1558" i="1" s="1"/>
  <c r="H1562" i="1"/>
  <c r="I1562" i="1" s="1"/>
  <c r="H1565" i="1"/>
  <c r="I1565" i="1" s="1"/>
  <c r="H1569" i="1"/>
  <c r="I1569" i="1" s="1"/>
  <c r="H1575" i="1"/>
  <c r="H1578" i="1"/>
  <c r="I1578" i="1" s="1"/>
  <c r="F154" i="4"/>
  <c r="G1591" i="1"/>
  <c r="G1599" i="1"/>
  <c r="G1607" i="1"/>
  <c r="G1615" i="1"/>
  <c r="G1623" i="1"/>
  <c r="G1631" i="1"/>
  <c r="G1639" i="1"/>
  <c r="G1647" i="1"/>
  <c r="G1655" i="1"/>
  <c r="G1663" i="1"/>
  <c r="G1671" i="1"/>
  <c r="G1679" i="1"/>
  <c r="F432" i="4"/>
  <c r="G203" i="9"/>
  <c r="E203" i="9" s="1"/>
  <c r="B203" i="9" s="1"/>
  <c r="D584" i="4"/>
  <c r="F594" i="4"/>
  <c r="G156" i="9"/>
  <c r="E156" i="9" s="1"/>
  <c r="B156" i="9" s="1"/>
  <c r="F607" i="4"/>
  <c r="D141" i="6"/>
  <c r="G1536" i="1"/>
  <c r="G1540" i="1"/>
  <c r="G1543" i="1"/>
  <c r="I1543" i="1" s="1"/>
  <c r="G1547" i="1"/>
  <c r="G1586" i="1"/>
  <c r="G1594" i="1"/>
  <c r="G1610" i="1"/>
  <c r="G1618" i="1"/>
  <c r="G1626" i="1"/>
  <c r="G1634" i="1"/>
  <c r="G1642" i="1"/>
  <c r="G1650" i="1"/>
  <c r="G1658" i="1"/>
  <c r="G1666" i="1"/>
  <c r="G1674" i="1"/>
  <c r="G1682" i="1"/>
  <c r="F283" i="4"/>
  <c r="F256" i="5"/>
  <c r="E255" i="5"/>
  <c r="D1259" i="1" s="1"/>
  <c r="F6" i="6"/>
  <c r="E5" i="6"/>
  <c r="D51" i="8"/>
  <c r="D7" i="5"/>
  <c r="G336" i="9"/>
  <c r="F178" i="5"/>
  <c r="D177" i="5"/>
  <c r="G339" i="9"/>
  <c r="F13" i="5"/>
  <c r="E12" i="5"/>
  <c r="D1017" i="1" s="1"/>
  <c r="G315" i="9"/>
  <c r="G316" i="9"/>
  <c r="E316" i="9" s="1"/>
  <c r="B316" i="9" s="1"/>
  <c r="D147" i="5"/>
  <c r="F150" i="5"/>
  <c r="H336" i="9"/>
  <c r="F220" i="5"/>
  <c r="E219" i="5"/>
  <c r="F219" i="5" s="1"/>
  <c r="G180" i="9"/>
  <c r="H309"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4" i="9"/>
  <c r="E174" i="9" s="1"/>
  <c r="B174" i="9" s="1"/>
  <c r="G178" i="9"/>
  <c r="E178" i="9" s="1"/>
  <c r="B178" i="9" s="1"/>
  <c r="G207" i="9"/>
  <c r="E207" i="9" s="1"/>
  <c r="B207" i="9" s="1"/>
  <c r="B249" i="9"/>
  <c r="B251" i="9"/>
  <c r="B253" i="9"/>
  <c r="B271" i="9"/>
  <c r="H315" i="9"/>
  <c r="F523" i="4"/>
  <c r="E147" i="5"/>
  <c r="D1152" i="1" s="1"/>
  <c r="B97" i="9"/>
  <c r="B265" i="9"/>
  <c r="B267" i="9"/>
  <c r="B269" i="9"/>
  <c r="B287" i="9"/>
  <c r="E305" i="9"/>
  <c r="B305" i="9" s="1"/>
  <c r="B137" i="9"/>
  <c r="B243" i="9"/>
  <c r="B245" i="9"/>
  <c r="B263" i="9"/>
  <c r="D88" i="5"/>
  <c r="I10" i="9"/>
  <c r="G176" i="9"/>
  <c r="E176" i="9" s="1"/>
  <c r="B176" i="9" s="1"/>
  <c r="E88" i="5"/>
  <c r="D1093" i="1" s="1"/>
  <c r="B153"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B257" i="9"/>
  <c r="B259" i="9"/>
  <c r="B261" i="9"/>
  <c r="B279" i="9"/>
  <c r="B231" i="9"/>
  <c r="B273" i="9"/>
  <c r="B275" i="9"/>
  <c r="B277" i="9"/>
  <c r="B341" i="9"/>
  <c r="F70" i="5" l="1"/>
  <c r="H1556" i="1"/>
  <c r="I1551" i="1"/>
  <c r="H393" i="1"/>
  <c r="G217" i="1"/>
  <c r="H190" i="1"/>
  <c r="D1431" i="1"/>
  <c r="I28" i="3"/>
  <c r="D44" i="8"/>
  <c r="C1621" i="1" s="1"/>
  <c r="G1583" i="1"/>
  <c r="I1564" i="1"/>
  <c r="H217" i="1"/>
  <c r="F89" i="6"/>
  <c r="C1485" i="1"/>
  <c r="I1544" i="1"/>
  <c r="H485" i="1"/>
  <c r="G485" i="1"/>
  <c r="F647" i="4"/>
  <c r="E535" i="4"/>
  <c r="D530" i="1"/>
  <c r="I34" i="3"/>
  <c r="D1555" i="1"/>
  <c r="F43" i="4"/>
  <c r="C39" i="1"/>
  <c r="G1571" i="1"/>
  <c r="H1571" i="1"/>
  <c r="H338" i="9"/>
  <c r="D1207" i="1"/>
  <c r="D430" i="4"/>
  <c r="F648" i="4"/>
  <c r="C642" i="1"/>
  <c r="D5" i="7"/>
  <c r="C1539" i="1"/>
  <c r="G1539" i="1" s="1"/>
  <c r="F296" i="5"/>
  <c r="C1300" i="1"/>
  <c r="E430" i="4"/>
  <c r="D425" i="1"/>
  <c r="H425" i="1" s="1"/>
  <c r="E177" i="5"/>
  <c r="H19" i="9" s="1"/>
  <c r="E19" i="9" s="1"/>
  <c r="B19" i="9" s="1"/>
  <c r="D251" i="5"/>
  <c r="D176" i="5" s="1"/>
  <c r="F274" i="5"/>
  <c r="C1278" i="1"/>
  <c r="H1510" i="1"/>
  <c r="H27" i="3"/>
  <c r="C1401" i="1"/>
  <c r="F106" i="4"/>
  <c r="C102" i="1"/>
  <c r="E308" i="4"/>
  <c r="H1182" i="1"/>
  <c r="G1182" i="1"/>
  <c r="E360" i="4"/>
  <c r="D356" i="1"/>
  <c r="F571" i="4"/>
  <c r="C565" i="1"/>
  <c r="G565" i="1" s="1"/>
  <c r="F119" i="5"/>
  <c r="F35" i="6"/>
  <c r="H28" i="3"/>
  <c r="C1431" i="1"/>
  <c r="H46" i="1"/>
  <c r="G338" i="9"/>
  <c r="E338" i="9" s="1"/>
  <c r="B338" i="9" s="1"/>
  <c r="F203" i="5"/>
  <c r="C1207" i="1"/>
  <c r="G1207" i="1" s="1"/>
  <c r="G641" i="1"/>
  <c r="F430" i="4"/>
  <c r="C424" i="1"/>
  <c r="F584" i="4"/>
  <c r="C578" i="1"/>
  <c r="H339" i="9"/>
  <c r="E339" i="9" s="1"/>
  <c r="B339" i="9" s="1"/>
  <c r="D1223" i="1"/>
  <c r="H1017" i="1"/>
  <c r="G1017" i="1"/>
  <c r="F12" i="5"/>
  <c r="F373" i="4"/>
  <c r="C368" i="1"/>
  <c r="I1557" i="1"/>
  <c r="F49" i="4"/>
  <c r="C45" i="1"/>
  <c r="D45" i="8"/>
  <c r="C1628" i="1"/>
  <c r="H31" i="3"/>
  <c r="C1537" i="1"/>
  <c r="I39" i="3"/>
  <c r="E69" i="5"/>
  <c r="D1075" i="1"/>
  <c r="E6" i="4"/>
  <c r="D3" i="1"/>
  <c r="F230" i="4"/>
  <c r="C226" i="1"/>
  <c r="F82" i="4"/>
  <c r="C78" i="1"/>
  <c r="I33" i="3"/>
  <c r="D1538" i="1"/>
  <c r="F273" i="4"/>
  <c r="C269" i="1"/>
  <c r="F88" i="5"/>
  <c r="C1093" i="1"/>
  <c r="E141" i="6"/>
  <c r="G348" i="9" s="1"/>
  <c r="E348" i="9" s="1"/>
  <c r="I27" i="3"/>
  <c r="D1401" i="1"/>
  <c r="F5" i="6"/>
  <c r="F140" i="4"/>
  <c r="C136" i="1"/>
  <c r="E251" i="5"/>
  <c r="E310" i="9"/>
  <c r="B310" i="9" s="1"/>
  <c r="E309" i="9"/>
  <c r="B309" i="9" s="1"/>
  <c r="H24" i="3"/>
  <c r="C1181" i="1"/>
  <c r="F597" i="4"/>
  <c r="C591" i="1"/>
  <c r="D69" i="5"/>
  <c r="D6" i="5" s="1"/>
  <c r="I1559" i="1"/>
  <c r="G1510" i="1"/>
  <c r="F228" i="9"/>
  <c r="F147" i="5"/>
  <c r="C1152" i="1"/>
  <c r="H1259" i="1"/>
  <c r="G1259" i="1"/>
  <c r="F255" i="5"/>
  <c r="F629" i="4"/>
  <c r="C623" i="1"/>
  <c r="E7" i="5"/>
  <c r="F7" i="5" s="1"/>
  <c r="D535" i="4"/>
  <c r="F536" i="4"/>
  <c r="C530" i="1"/>
  <c r="H24" i="9"/>
  <c r="G24" i="9"/>
  <c r="F153" i="4"/>
  <c r="D152" i="4"/>
  <c r="C149" i="1"/>
  <c r="F164" i="4"/>
  <c r="C160" i="1"/>
  <c r="E180" i="9"/>
  <c r="B180" i="9" s="1"/>
  <c r="E336" i="9"/>
  <c r="B336" i="9" s="1"/>
  <c r="F321" i="4"/>
  <c r="C316" i="1"/>
  <c r="F125" i="4"/>
  <c r="C121" i="1"/>
  <c r="E315" i="9"/>
  <c r="B315" i="9" s="1"/>
  <c r="H22" i="3"/>
  <c r="C1012" i="1"/>
  <c r="D360" i="4"/>
  <c r="F479" i="4"/>
  <c r="C473" i="1"/>
  <c r="I1574" i="1"/>
  <c r="F309" i="4"/>
  <c r="D308" i="4"/>
  <c r="C304" i="1"/>
  <c r="F466" i="4"/>
  <c r="C460" i="1"/>
  <c r="I1549" i="1"/>
  <c r="D6" i="4"/>
  <c r="F7" i="4"/>
  <c r="C3" i="1"/>
  <c r="F202" i="4"/>
  <c r="C198" i="1"/>
  <c r="I1561" i="1"/>
  <c r="E152" i="4"/>
  <c r="D1181" i="1" l="1"/>
  <c r="I24" i="3"/>
  <c r="F177" i="5"/>
  <c r="H1539" i="1"/>
  <c r="E417" i="4"/>
  <c r="D412" i="1" s="1"/>
  <c r="D303" i="1"/>
  <c r="H25" i="3"/>
  <c r="C1255" i="1"/>
  <c r="H642" i="1"/>
  <c r="G642" i="1"/>
  <c r="H39" i="1"/>
  <c r="G39" i="1"/>
  <c r="H565" i="1"/>
  <c r="H102" i="1"/>
  <c r="G102" i="1"/>
  <c r="H1555" i="1"/>
  <c r="G1555" i="1"/>
  <c r="G1485" i="1"/>
  <c r="H1485" i="1"/>
  <c r="D424" i="1"/>
  <c r="E639" i="4"/>
  <c r="D633" i="1" s="1"/>
  <c r="G356" i="1"/>
  <c r="H356" i="1"/>
  <c r="H1300" i="1"/>
  <c r="G1300" i="1"/>
  <c r="H1207" i="1"/>
  <c r="G425" i="1"/>
  <c r="D355" i="1"/>
  <c r="E418" i="4"/>
  <c r="D413" i="1" s="1"/>
  <c r="E640" i="4"/>
  <c r="D634" i="1" s="1"/>
  <c r="D529" i="1"/>
  <c r="G1431" i="1"/>
  <c r="H1431" i="1"/>
  <c r="G1278" i="1"/>
  <c r="H1278" i="1"/>
  <c r="G346" i="9"/>
  <c r="E346" i="9" s="1"/>
  <c r="H33" i="3"/>
  <c r="C1538" i="1"/>
  <c r="G299" i="9"/>
  <c r="C1011" i="1"/>
  <c r="I25" i="3"/>
  <c r="D1255" i="1"/>
  <c r="F251" i="5"/>
  <c r="H1093" i="1"/>
  <c r="G1093" i="1"/>
  <c r="I40" i="3"/>
  <c r="C1622" i="1"/>
  <c r="G343" i="9"/>
  <c r="E343" i="9" s="1"/>
  <c r="E347" i="9"/>
  <c r="B348" i="9"/>
  <c r="H136" i="1"/>
  <c r="G136" i="1"/>
  <c r="G1621" i="1"/>
  <c r="H1621" i="1"/>
  <c r="H11" i="3"/>
  <c r="H591" i="1"/>
  <c r="G591" i="1"/>
  <c r="H1628" i="1"/>
  <c r="G1628" i="1"/>
  <c r="D417" i="4"/>
  <c r="F308" i="4"/>
  <c r="C303" i="1"/>
  <c r="H160" i="1"/>
  <c r="G160" i="1"/>
  <c r="D640" i="4"/>
  <c r="F535" i="4"/>
  <c r="C529" i="1"/>
  <c r="H1181" i="1"/>
  <c r="G1181" i="1"/>
  <c r="H269" i="1"/>
  <c r="G269" i="1"/>
  <c r="H226" i="1"/>
  <c r="G226" i="1"/>
  <c r="G344" i="9"/>
  <c r="E344" i="9" s="1"/>
  <c r="B344" i="9" s="1"/>
  <c r="H368" i="1"/>
  <c r="G368" i="1"/>
  <c r="H578" i="1"/>
  <c r="G578" i="1"/>
  <c r="I23" i="3"/>
  <c r="D1074" i="1"/>
  <c r="H530" i="1"/>
  <c r="G530" i="1"/>
  <c r="H1152" i="1"/>
  <c r="G1152" i="1"/>
  <c r="H473" i="1"/>
  <c r="G473" i="1"/>
  <c r="H121" i="1"/>
  <c r="G121" i="1"/>
  <c r="H149" i="1"/>
  <c r="G149" i="1"/>
  <c r="E6" i="5"/>
  <c r="I22" i="3"/>
  <c r="D1012" i="1"/>
  <c r="G1012" i="1" s="1"/>
  <c r="B228" i="9"/>
  <c r="K1481" i="9"/>
  <c r="E176" i="5"/>
  <c r="D1180" i="1" s="1"/>
  <c r="H3" i="1"/>
  <c r="G3" i="1"/>
  <c r="D422" i="4"/>
  <c r="F6" i="4"/>
  <c r="H17" i="3"/>
  <c r="C2" i="1"/>
  <c r="H18" i="3"/>
  <c r="D299" i="4"/>
  <c r="F152" i="4"/>
  <c r="C148" i="1"/>
  <c r="H623" i="1"/>
  <c r="G623" i="1"/>
  <c r="H1401" i="1"/>
  <c r="H9" i="3"/>
  <c r="G1401" i="1"/>
  <c r="G45" i="1"/>
  <c r="H45" i="1"/>
  <c r="H424" i="1"/>
  <c r="G424" i="1"/>
  <c r="H198" i="1"/>
  <c r="G198" i="1"/>
  <c r="H304" i="1"/>
  <c r="G304" i="1"/>
  <c r="I18" i="3"/>
  <c r="E299" i="4"/>
  <c r="E300" i="4" s="1"/>
  <c r="D296" i="1" s="1"/>
  <c r="D148" i="1"/>
  <c r="H460" i="1"/>
  <c r="G460" i="1"/>
  <c r="F360" i="4"/>
  <c r="D418" i="4"/>
  <c r="C355" i="1"/>
  <c r="H316" i="1"/>
  <c r="G316" i="1"/>
  <c r="C1180" i="1"/>
  <c r="E422" i="4"/>
  <c r="I17" i="3"/>
  <c r="D2" i="1"/>
  <c r="D639" i="4"/>
  <c r="H1223" i="1"/>
  <c r="G1223" i="1"/>
  <c r="E24" i="9"/>
  <c r="F69" i="5"/>
  <c r="H23" i="3"/>
  <c r="C1074" i="1"/>
  <c r="D1537" i="1"/>
  <c r="H1537" i="1" s="1"/>
  <c r="I31" i="3"/>
  <c r="H78" i="1"/>
  <c r="G78" i="1"/>
  <c r="H1075" i="1"/>
  <c r="G1075" i="1"/>
  <c r="F141" i="6"/>
  <c r="F176" i="5" l="1"/>
  <c r="H1012" i="1"/>
  <c r="G1537" i="1"/>
  <c r="E345" i="9"/>
  <c r="I10" i="3" s="1"/>
  <c r="B346" i="9"/>
  <c r="H1538" i="1"/>
  <c r="G1538" i="1"/>
  <c r="F418" i="4"/>
  <c r="C413" i="1"/>
  <c r="F299" i="4"/>
  <c r="D301" i="4"/>
  <c r="D423" i="4"/>
  <c r="C295" i="1"/>
  <c r="H299" i="9"/>
  <c r="E299" i="9" s="1"/>
  <c r="D1011" i="1"/>
  <c r="G1011" i="1" s="1"/>
  <c r="H529" i="1"/>
  <c r="G529" i="1"/>
  <c r="B24" i="9"/>
  <c r="E643" i="4"/>
  <c r="D417" i="1"/>
  <c r="G1255" i="1"/>
  <c r="H1255" i="1"/>
  <c r="K3" i="9"/>
  <c r="I9" i="3"/>
  <c r="G2" i="1"/>
  <c r="H2" i="1"/>
  <c r="F640" i="4"/>
  <c r="C634" i="1"/>
  <c r="F417" i="4"/>
  <c r="C412" i="1"/>
  <c r="H1180" i="1"/>
  <c r="G1180" i="1"/>
  <c r="E342" i="9"/>
  <c r="I11" i="3" s="1"/>
  <c r="B343" i="9"/>
  <c r="N3" i="9"/>
  <c r="H1622" i="1"/>
  <c r="G1622" i="1"/>
  <c r="F6" i="5"/>
  <c r="D424" i="4"/>
  <c r="F422" i="4"/>
  <c r="D643" i="4"/>
  <c r="C417" i="1"/>
  <c r="H303" i="1"/>
  <c r="G303" i="1"/>
  <c r="H355" i="1"/>
  <c r="G355" i="1"/>
  <c r="E423" i="4"/>
  <c r="E301" i="4"/>
  <c r="D297" i="1" s="1"/>
  <c r="D295" i="1"/>
  <c r="G1074" i="1"/>
  <c r="H1074" i="1"/>
  <c r="F639" i="4"/>
  <c r="C633" i="1"/>
  <c r="H148" i="1"/>
  <c r="G148" i="1"/>
  <c r="D300" i="4"/>
  <c r="G306" i="9"/>
  <c r="E306" i="9" s="1"/>
  <c r="B306" i="9" s="1"/>
  <c r="H1011" i="1" l="1"/>
  <c r="C419" i="1"/>
  <c r="H8" i="3"/>
  <c r="E644" i="4"/>
  <c r="E425" i="4"/>
  <c r="D420" i="1" s="1"/>
  <c r="D418" i="1"/>
  <c r="H20" i="9"/>
  <c r="H634" i="1"/>
  <c r="G634" i="1"/>
  <c r="E424" i="4"/>
  <c r="D419" i="1" s="1"/>
  <c r="H295" i="1"/>
  <c r="G295" i="1"/>
  <c r="H633" i="1"/>
  <c r="G633" i="1"/>
  <c r="B299" i="9"/>
  <c r="D637" i="1"/>
  <c r="F423" i="4"/>
  <c r="D425" i="4"/>
  <c r="D644" i="4"/>
  <c r="C418" i="1"/>
  <c r="G20" i="9"/>
  <c r="F301" i="4"/>
  <c r="C297" i="1"/>
  <c r="H417" i="1"/>
  <c r="G417" i="1"/>
  <c r="H412" i="1"/>
  <c r="G412" i="1"/>
  <c r="H413" i="1"/>
  <c r="G413" i="1"/>
  <c r="F300" i="4"/>
  <c r="C296" i="1"/>
  <c r="F643" i="4"/>
  <c r="C637" i="1"/>
  <c r="E20" i="9" l="1"/>
  <c r="B20" i="9" s="1"/>
  <c r="H418" i="1"/>
  <c r="G418" i="1"/>
  <c r="F425" i="4"/>
  <c r="C420" i="1"/>
  <c r="E646" i="4"/>
  <c r="D638" i="1"/>
  <c r="M3" i="9"/>
  <c r="G419" i="1"/>
  <c r="H419" i="1"/>
  <c r="H637" i="1"/>
  <c r="G637" i="1"/>
  <c r="D646" i="4"/>
  <c r="F644" i="4"/>
  <c r="C638" i="1"/>
  <c r="D645" i="4"/>
  <c r="H296" i="1"/>
  <c r="G296" i="1"/>
  <c r="H297" i="1"/>
  <c r="G297" i="1"/>
  <c r="E645" i="4"/>
  <c r="F424" i="4"/>
  <c r="H334" i="9" l="1"/>
  <c r="G334" i="9"/>
  <c r="D649" i="4"/>
  <c r="F645" i="4"/>
  <c r="C639" i="1"/>
  <c r="G297" i="9"/>
  <c r="E297" i="9" s="1"/>
  <c r="B297" i="9" s="1"/>
  <c r="E650" i="4"/>
  <c r="D640" i="1"/>
  <c r="H638" i="1"/>
  <c r="G638" i="1"/>
  <c r="D650" i="4"/>
  <c r="F646" i="4"/>
  <c r="C640" i="1"/>
  <c r="H420" i="1"/>
  <c r="G420" i="1"/>
  <c r="E649" i="4"/>
  <c r="D639" i="1"/>
  <c r="E334" i="9" l="1"/>
  <c r="E298" i="9" s="1"/>
  <c r="I8" i="3" s="1"/>
  <c r="I19" i="3"/>
  <c r="D643" i="1"/>
  <c r="H639" i="1"/>
  <c r="G639" i="1"/>
  <c r="H7" i="3"/>
  <c r="H640" i="1"/>
  <c r="G640" i="1"/>
  <c r="I20" i="3"/>
  <c r="D644" i="1"/>
  <c r="F650" i="4"/>
  <c r="H20" i="3"/>
  <c r="C644" i="1"/>
  <c r="F649" i="4"/>
  <c r="H19" i="3"/>
  <c r="C643" i="1"/>
  <c r="B334" i="9" l="1"/>
  <c r="H643" i="1"/>
  <c r="G643" i="1"/>
  <c r="H644" i="1"/>
  <c r="G644" i="1"/>
  <c r="J3" i="9"/>
  <c r="G295" i="9" l="1"/>
  <c r="H295" i="9"/>
  <c r="H18" i="9"/>
  <c r="G18" i="9"/>
  <c r="L293" i="9"/>
  <c r="F293" i="9" s="1"/>
  <c r="G21" i="9"/>
  <c r="H17" i="9"/>
  <c r="I11" i="9"/>
  <c r="K9" i="9"/>
  <c r="J6" i="9"/>
  <c r="I5" i="9"/>
  <c r="J13" i="9"/>
  <c r="K13" i="9"/>
  <c r="J12" i="9"/>
  <c r="H21" i="9"/>
  <c r="K10" i="9"/>
  <c r="G22" i="9"/>
  <c r="G17" i="9"/>
  <c r="J8" i="9"/>
  <c r="H15" i="9"/>
  <c r="L15" i="9"/>
  <c r="J7" i="9"/>
  <c r="K11" i="9"/>
  <c r="L16" i="9"/>
  <c r="M16" i="9"/>
  <c r="I6" i="9"/>
  <c r="K6" i="9"/>
  <c r="I13" i="9"/>
  <c r="I12" i="9"/>
  <c r="I8" i="9"/>
  <c r="G15" i="9"/>
  <c r="H16" i="9"/>
  <c r="J17" i="9"/>
  <c r="K7" i="9"/>
  <c r="H22" i="9"/>
  <c r="J9" i="9"/>
  <c r="M15" i="9"/>
  <c r="J11" i="9"/>
  <c r="K5" i="9"/>
  <c r="K8" i="9"/>
  <c r="K12" i="9"/>
  <c r="J5" i="9"/>
  <c r="G16" i="9"/>
  <c r="I7" i="9"/>
  <c r="I17" i="9"/>
  <c r="J10" i="9"/>
  <c r="I9" i="9"/>
  <c r="E15" i="9" l="1"/>
  <c r="F16" i="9"/>
  <c r="E9" i="9"/>
  <c r="B9" i="9" s="1"/>
  <c r="E11" i="9"/>
  <c r="B11" i="9" s="1"/>
  <c r="E13" i="9"/>
  <c r="B13" i="9" s="1"/>
  <c r="E7" i="9"/>
  <c r="B7" i="9" s="1"/>
  <c r="E6" i="9"/>
  <c r="B6" i="9" s="1"/>
  <c r="E12" i="9"/>
  <c r="B12" i="9" s="1"/>
  <c r="E18" i="9"/>
  <c r="B18" i="9" s="1"/>
  <c r="E8" i="9"/>
  <c r="B8" i="9" s="1"/>
  <c r="E21" i="9"/>
  <c r="B21" i="9" s="1"/>
  <c r="F15" i="9"/>
  <c r="B293" i="9"/>
  <c r="F23" i="9"/>
  <c r="E10" i="9"/>
  <c r="B10" i="9" s="1"/>
  <c r="E16" i="9"/>
  <c r="E5" i="9"/>
  <c r="E17" i="9"/>
  <c r="B17" i="9" s="1"/>
  <c r="E22" i="9"/>
  <c r="B22" i="9" s="1"/>
  <c r="E295" i="9"/>
  <c r="B16" i="9" l="1"/>
  <c r="F14" i="9"/>
  <c r="F3" i="9" s="1"/>
  <c r="B295" i="9"/>
  <c r="E23" i="9"/>
  <c r="I7" i="3" s="1"/>
  <c r="E4" i="9"/>
  <c r="B5" i="9"/>
  <c r="B15" i="9"/>
  <c r="E14" i="9"/>
  <c r="I13" i="3" s="1"/>
  <c r="E3" i="9" l="1"/>
</calcChain>
</file>

<file path=xl/sharedStrings.xml><?xml version="1.0" encoding="utf-8"?>
<sst xmlns="http://schemas.openxmlformats.org/spreadsheetml/2006/main" count="4733" uniqueCount="3657">
  <si>
    <t>Obveznik:</t>
  </si>
  <si>
    <t>24512 - GRAD ZAGREB</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</si>
  <si>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</si>
  <si>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</si>
  <si>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</si>
  <si>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</si>
  <si>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</si>
  <si>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</si>
  <si>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</si>
  <si>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</si>
  <si>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</si>
  <si>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</si>
  <si>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</si>
  <si>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</si>
  <si>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</si>
  <si>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</si>
  <si>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</si>
  <si>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</si>
  <si>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</si>
  <si>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</si>
  <si>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</si>
  <si>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</si>
  <si>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</si>
  <si>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</si>
  <si>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</si>
  <si>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</si>
  <si>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</si>
  <si>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</si>
  <si>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</si>
  <si>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</si>
  <si>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</si>
  <si>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</si>
  <si>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</si>
  <si>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</si>
  <si>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</si>
  <si>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</si>
  <si>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</si>
  <si>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</si>
  <si>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</si>
  <si>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</si>
  <si>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</si>
  <si>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</si>
  <si>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</si>
  <si>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</si>
  <si>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</si>
  <si>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</si>
  <si>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</si>
  <si>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</si>
  <si>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</si>
  <si>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</si>
  <si>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</si>
  <si>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</si>
  <si>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</si>
  <si>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</si>
  <si>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</si>
  <si>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</si>
  <si>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</si>
  <si>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</si>
  <si>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</si>
  <si>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</si>
  <si>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</si>
  <si>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</si>
  <si>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</si>
  <si>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</si>
  <si>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</si>
  <si>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</si>
  <si>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</si>
  <si>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</si>
  <si>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</si>
  <si>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</si>
  <si>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</si>
  <si>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</si>
  <si>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</si>
  <si>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</si>
  <si>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</si>
  <si>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</si>
  <si>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</si>
  <si>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</si>
  <si>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</si>
  <si>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</si>
  <si>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</si>
  <si>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</si>
  <si>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</si>
  <si>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</si>
  <si>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</si>
  <si>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</si>
  <si>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</si>
  <si>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</si>
  <si>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</si>
  <si>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</si>
  <si>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</si>
  <si>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</si>
  <si>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</si>
  <si>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</si>
  <si>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</si>
  <si>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</si>
  <si>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</si>
  <si>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</si>
  <si>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</si>
  <si>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</si>
  <si>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</si>
  <si>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</si>
  <si>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</si>
  <si>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</si>
  <si>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</si>
  <si>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</si>
  <si>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</si>
  <si>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</si>
  <si>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</si>
  <si>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</si>
  <si>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</si>
  <si>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</si>
  <si>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</si>
  <si>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</si>
  <si>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</si>
  <si>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</si>
  <si>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</si>
  <si>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</si>
  <si>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</si>
  <si>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</si>
  <si>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</si>
  <si>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</si>
  <si>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</si>
  <si>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</si>
  <si>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</si>
  <si>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</si>
  <si>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</si>
  <si>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</si>
  <si>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</si>
  <si>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</si>
  <si>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</si>
  <si>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</si>
  <si>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</si>
  <si>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</si>
  <si>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</si>
  <si>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</si>
  <si>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</si>
  <si>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</si>
  <si>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</si>
  <si>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</si>
  <si>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</si>
  <si>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</si>
  <si>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</si>
  <si>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</si>
  <si>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</si>
  <si>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</si>
  <si>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</si>
  <si>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</si>
  <si>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</si>
  <si>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</si>
  <si>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</si>
  <si>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</si>
  <si>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</si>
  <si>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</si>
  <si>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</si>
  <si>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</si>
  <si>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</si>
  <si>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</si>
  <si>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</si>
  <si>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</si>
  <si>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</si>
  <si>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</si>
  <si>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</si>
  <si>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</si>
  <si>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</si>
  <si>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</si>
  <si>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</si>
  <si>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</si>
  <si>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</si>
  <si>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</si>
  <si>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</si>
  <si>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</si>
  <si>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</si>
  <si>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</si>
  <si>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</si>
  <si>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</si>
  <si>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</si>
  <si>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</si>
  <si>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</si>
  <si>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</si>
  <si>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</si>
  <si>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</si>
  <si>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</si>
  <si>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</si>
  <si>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</si>
  <si>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</si>
  <si>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</si>
  <si>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</si>
  <si>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</si>
  <si>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</si>
  <si>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</si>
  <si>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</si>
  <si>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</si>
  <si>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</si>
  <si>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</si>
  <si>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</si>
  <si>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</si>
  <si>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</si>
  <si>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</si>
  <si>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</si>
  <si>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</si>
  <si>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</si>
  <si>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</si>
  <si>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</si>
  <si>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</si>
  <si>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</si>
  <si>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</si>
  <si>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</si>
  <si>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</si>
  <si>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</si>
  <si>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</si>
  <si>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</si>
  <si>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</si>
  <si>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</si>
  <si>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</si>
  <si>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</si>
  <si>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</si>
  <si>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</si>
  <si>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</si>
  <si>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</si>
  <si>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</si>
  <si>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</si>
  <si>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</si>
  <si>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</si>
  <si>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</si>
  <si>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</si>
  <si>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</si>
  <si>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</si>
  <si>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</si>
  <si>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</si>
  <si>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</si>
  <si>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</si>
  <si>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</si>
  <si>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</si>
  <si>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</si>
  <si>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</si>
  <si>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</si>
  <si>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</si>
  <si>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</si>
  <si>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</si>
  <si>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</si>
  <si>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</si>
  <si>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</si>
  <si>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</si>
  <si>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</si>
  <si>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</si>
  <si>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</si>
  <si>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</si>
  <si>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</si>
  <si>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</si>
  <si>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</si>
  <si>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</si>
  <si>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</si>
  <si>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</si>
  <si>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</si>
  <si>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</si>
  <si>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</si>
  <si>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</si>
  <si>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</si>
  <si>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</si>
  <si>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</si>
  <si>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</si>
  <si>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</si>
  <si>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</si>
  <si>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</si>
  <si>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</si>
  <si>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</si>
  <si>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</si>
  <si>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</si>
  <si>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</si>
  <si>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</si>
  <si>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</si>
  <si>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</si>
  <si>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</si>
  <si>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</si>
  <si>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</si>
  <si>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</si>
  <si>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</si>
  <si>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</si>
  <si>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</si>
  <si>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</si>
  <si>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</si>
  <si>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</si>
  <si>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</si>
  <si>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</si>
  <si>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</si>
  <si>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</si>
  <si>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</si>
  <si>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</si>
  <si>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</si>
  <si>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</si>
  <si>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</si>
  <si>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</si>
  <si>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</si>
  <si>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</si>
  <si>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</si>
  <si>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</si>
  <si>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</si>
  <si>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</si>
  <si>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</si>
  <si>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</si>
  <si>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</si>
  <si>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</si>
  <si>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</si>
  <si>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</si>
  <si>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</si>
  <si>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</si>
  <si>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</si>
  <si>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</si>
  <si>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</si>
  <si>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</si>
  <si>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</si>
  <si>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</si>
  <si>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</si>
  <si>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</si>
  <si>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</si>
  <si>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</si>
  <si>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</si>
  <si>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</si>
  <si>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</si>
  <si>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</si>
  <si>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</si>
  <si>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</si>
  <si>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</si>
  <si>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</si>
  <si>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</si>
  <si>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</si>
  <si>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</si>
  <si>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</si>
  <si>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</si>
  <si>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</si>
  <si>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</si>
  <si>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</si>
  <si>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</si>
  <si>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</si>
  <si>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</si>
  <si>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</si>
  <si>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</si>
  <si>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</si>
  <si>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</si>
  <si>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</si>
  <si>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</si>
  <si>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</si>
  <si>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</si>
  <si>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</si>
  <si>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</si>
  <si>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</si>
  <si>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</si>
  <si>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</si>
  <si>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</si>
  <si>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</si>
  <si>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</si>
  <si>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</si>
  <si>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</si>
  <si>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</si>
  <si>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</si>
  <si>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</si>
  <si>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</si>
  <si>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</si>
  <si>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</si>
  <si>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</si>
  <si>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</si>
  <si>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</si>
  <si>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</si>
  <si>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</si>
  <si>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</si>
  <si>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</si>
  <si>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</si>
  <si>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</si>
  <si>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</si>
  <si>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</si>
  <si>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</si>
  <si>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</si>
  <si>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</si>
  <si>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</si>
  <si>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</si>
  <si>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</si>
  <si>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</si>
  <si>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</si>
  <si>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</si>
  <si>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</si>
  <si>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</si>
  <si>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</si>
  <si>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</si>
  <si>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</si>
  <si>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</si>
  <si>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</si>
  <si>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</si>
  <si>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</si>
  <si>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</si>
  <si>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</si>
  <si>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</si>
  <si>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</si>
  <si>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</si>
  <si>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</si>
  <si>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</si>
  <si>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</si>
  <si>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</si>
  <si>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</si>
  <si>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</si>
  <si>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</si>
  <si>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</si>
  <si>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</si>
  <si>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</si>
  <si>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</si>
  <si>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</si>
  <si>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</si>
  <si>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</si>
  <si>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</si>
  <si>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</si>
  <si>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</si>
  <si>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</si>
  <si>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</si>
  <si>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</si>
  <si>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</si>
  <si>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</si>
  <si>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</si>
  <si>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</si>
  <si>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</si>
  <si>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</si>
  <si>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</si>
  <si>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</si>
  <si>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</si>
  <si>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</si>
  <si>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</si>
  <si>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</si>
  <si>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</si>
  <si>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</si>
  <si>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</si>
  <si>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</si>
  <si>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</si>
  <si>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</si>
  <si>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</si>
  <si>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</si>
  <si>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</si>
  <si>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</si>
  <si>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</si>
  <si>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</si>
  <si>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</si>
  <si>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</si>
  <si>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</si>
  <si>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</si>
  <si>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</si>
  <si>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</si>
  <si>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</si>
  <si>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</si>
  <si>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</si>
  <si>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</si>
  <si>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</si>
  <si>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</si>
  <si>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</si>
  <si>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</si>
  <si>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</si>
  <si>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</si>
  <si>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</si>
  <si>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</si>
  <si>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</si>
  <si>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</si>
  <si>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</si>
  <si>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</si>
  <si>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</si>
  <si>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</si>
  <si>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</si>
  <si>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</si>
  <si>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</si>
  <si>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</si>
  <si>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</si>
  <si>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</si>
  <si>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</si>
  <si>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</si>
  <si>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</si>
  <si>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</si>
  <si>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</si>
  <si>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</si>
  <si>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</si>
  <si>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</si>
  <si>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</si>
  <si>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</si>
  <si>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</si>
  <si>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</si>
  <si>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</si>
  <si>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</si>
  <si>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</si>
  <si>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</si>
  <si>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</si>
  <si>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</si>
  <si>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</si>
  <si>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</si>
  <si>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</si>
  <si>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</si>
  <si>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</si>
  <si>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</si>
  <si>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</si>
  <si>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</si>
  <si>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</si>
  <si>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</si>
  <si>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</si>
  <si>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</si>
  <si>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</si>
  <si>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</si>
  <si>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</si>
  <si>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</si>
  <si>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</si>
  <si>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</si>
  <si>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</si>
  <si>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</si>
  <si>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</si>
  <si>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</si>
  <si>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</si>
  <si>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</si>
  <si>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</si>
  <si>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</si>
  <si>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</si>
  <si>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</si>
  <si>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</si>
  <si>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</si>
  <si>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</si>
  <si>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</si>
  <si>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</si>
  <si>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</si>
  <si>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</si>
  <si>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</si>
  <si>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</si>
  <si>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</si>
  <si>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</si>
  <si>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</si>
  <si>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</si>
  <si>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</si>
  <si>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</si>
  <si>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</si>
  <si>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</si>
  <si>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</si>
  <si>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</si>
  <si>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</si>
  <si>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</si>
  <si>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</si>
  <si>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</si>
  <si>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</si>
  <si>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</si>
  <si>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</si>
  <si>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</si>
  <si>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</si>
  <si>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</si>
  <si>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</si>
  <si>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</si>
  <si>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</si>
  <si>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</si>
  <si>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</si>
  <si>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</si>
  <si>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</si>
  <si>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</si>
  <si>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</si>
  <si>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</si>
  <si>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</si>
  <si>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</si>
  <si>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</si>
  <si>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</si>
  <si>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</si>
  <si>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</si>
  <si>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</si>
  <si>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</si>
  <si>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</si>
  <si>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</si>
  <si>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</si>
  <si>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</si>
  <si>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</si>
  <si>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</si>
  <si>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</si>
  <si>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</si>
  <si>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</si>
  <si>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</si>
  <si>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</si>
  <si>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</si>
  <si>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</si>
  <si>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</si>
  <si>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</si>
  <si>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</si>
  <si>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</si>
  <si>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</si>
  <si>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</si>
  <si>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</si>
  <si>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</si>
  <si>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</si>
  <si>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</si>
  <si>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</si>
  <si>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</si>
  <si>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</si>
  <si>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</si>
  <si>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</si>
  <si>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</si>
  <si>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</si>
  <si>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</si>
  <si>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</si>
  <si>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</si>
  <si>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</si>
  <si>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</si>
  <si>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</si>
  <si>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</si>
  <si>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</si>
  <si>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</si>
  <si>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</si>
  <si>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</si>
  <si>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</si>
  <si>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</si>
  <si>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</si>
  <si>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</si>
  <si>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</si>
  <si>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</si>
  <si>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</si>
  <si>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</si>
  <si>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</si>
  <si>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</si>
  <si>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</si>
  <si>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</si>
  <si>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</si>
  <si>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</si>
  <si>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</si>
  <si>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</si>
  <si>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</si>
  <si>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</si>
  <si>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</si>
  <si>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</si>
  <si>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</si>
  <si>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</si>
  <si>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</si>
  <si>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</si>
  <si>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</si>
  <si>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</si>
  <si>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</si>
  <si>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</si>
  <si>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</si>
  <si>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</si>
  <si>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</si>
  <si>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</si>
  <si>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</si>
  <si>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</si>
  <si>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</si>
  <si>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</si>
  <si>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</si>
  <si>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</si>
  <si>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</si>
  <si>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</si>
  <si>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</si>
  <si>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</si>
  <si>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</si>
  <si>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</si>
  <si>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</si>
  <si>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</si>
  <si>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</si>
  <si>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</si>
  <si>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</si>
  <si>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</si>
  <si>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</si>
  <si>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</si>
  <si>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</si>
  <si>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</si>
  <si>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</si>
  <si>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</si>
  <si>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</si>
  <si>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</si>
  <si>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</si>
  <si>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</si>
  <si>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</si>
  <si>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</si>
  <si>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</si>
  <si>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</si>
  <si>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</si>
  <si>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</si>
  <si>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</si>
  <si>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</si>
  <si>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</si>
  <si>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</si>
  <si>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</si>
  <si>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</si>
  <si>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</si>
  <si>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</si>
  <si>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</si>
  <si>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</si>
  <si>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</si>
  <si>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</si>
  <si>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</si>
  <si>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</si>
  <si>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</si>
  <si>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</si>
  <si>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</si>
  <si>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</si>
  <si>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</si>
  <si>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</si>
  <si>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</si>
  <si>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</si>
  <si>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</si>
  <si>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</si>
  <si>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</si>
  <si>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</si>
  <si>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</si>
  <si>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</si>
  <si>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</si>
  <si>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</si>
  <si>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</si>
  <si>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</si>
  <si>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</si>
  <si>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</si>
  <si>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</si>
  <si>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</si>
  <si>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</si>
  <si>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</si>
  <si>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</si>
  <si>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</si>
  <si>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</si>
  <si>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</si>
  <si>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</si>
  <si>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</si>
  <si>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</si>
  <si>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</si>
  <si>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</si>
  <si>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</si>
  <si>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</si>
  <si>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</si>
  <si>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</si>
  <si>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</si>
  <si>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</si>
  <si>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</si>
  <si>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</si>
  <si>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</si>
  <si>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</si>
  <si>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</si>
  <si>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</si>
  <si>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</si>
  <si>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</si>
  <si>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</si>
  <si>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</si>
  <si>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</si>
  <si>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</si>
  <si>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</si>
  <si>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</si>
  <si>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</si>
  <si>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</si>
  <si>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</si>
  <si>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</si>
  <si>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</si>
  <si>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</si>
  <si>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</si>
  <si>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</si>
  <si>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</si>
  <si>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</si>
  <si>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</si>
  <si>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</si>
  <si>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</si>
  <si>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</si>
  <si>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</si>
  <si>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</si>
  <si>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</si>
  <si>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</si>
  <si>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</si>
  <si>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</si>
  <si>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</si>
  <si>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</si>
  <si>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</si>
  <si>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</si>
  <si>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</si>
  <si>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</si>
  <si>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</si>
  <si>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</si>
  <si>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</si>
  <si>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</si>
  <si>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</si>
  <si>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</si>
  <si>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</si>
  <si>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</si>
  <si>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</si>
  <si>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</si>
  <si>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</si>
  <si>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</si>
  <si>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</si>
  <si>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</si>
  <si>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</si>
  <si>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</si>
  <si>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</si>
  <si>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</si>
  <si>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</si>
  <si>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</si>
  <si>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</si>
  <si>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</si>
  <si>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</si>
  <si>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</si>
  <si>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</si>
  <si>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</si>
  <si>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</si>
  <si>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</si>
  <si>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</si>
  <si>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</si>
  <si>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</si>
  <si>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</si>
  <si>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</si>
  <si>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</si>
  <si>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</si>
  <si>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</si>
  <si>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</si>
  <si>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</si>
  <si>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</si>
  <si>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</si>
  <si>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</si>
  <si>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</si>
  <si>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</si>
  <si>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</si>
  <si>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</si>
  <si>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</si>
  <si>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</si>
  <si>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</si>
  <si>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</si>
  <si>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</si>
  <si>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</si>
  <si>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</si>
  <si>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</si>
  <si>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</si>
  <si>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</si>
  <si>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</si>
  <si>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</si>
  <si>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</si>
  <si>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</si>
  <si>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</si>
  <si>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</si>
  <si>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</si>
  <si>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</si>
  <si>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</si>
  <si>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</si>
  <si>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</si>
  <si>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</si>
  <si>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</si>
  <si>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</si>
  <si>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</si>
  <si>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</si>
  <si>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</si>
  <si>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</si>
  <si>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</si>
  <si>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</si>
  <si>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</si>
  <si>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</si>
  <si>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</si>
  <si>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</si>
  <si>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</si>
  <si>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</si>
  <si>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</si>
  <si>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</si>
  <si>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</si>
  <si>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</si>
  <si>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</si>
  <si>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</si>
  <si>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</si>
  <si>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</si>
  <si>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</si>
  <si>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</si>
  <si>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</si>
  <si>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</si>
  <si>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</si>
  <si>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</si>
  <si>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</si>
  <si>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</si>
  <si>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</si>
  <si>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</si>
  <si>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</si>
  <si>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</si>
  <si>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</si>
  <si>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</si>
  <si>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</si>
  <si>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</si>
  <si>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</si>
  <si>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</si>
  <si>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</si>
  <si>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</si>
  <si>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</si>
  <si>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</si>
  <si>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</si>
  <si>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</si>
  <si>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</si>
  <si>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</si>
  <si>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</si>
  <si>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</si>
  <si>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</si>
  <si>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</si>
  <si>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</si>
  <si>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</si>
  <si>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</si>
  <si>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</si>
  <si>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</si>
  <si>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</si>
  <si>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</si>
  <si>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</si>
  <si>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</si>
  <si>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</si>
  <si>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</si>
  <si>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</si>
  <si>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</si>
  <si>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</si>
  <si>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</si>
  <si>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</si>
  <si>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</si>
  <si>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</si>
  <si>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</si>
  <si>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</si>
  <si>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</si>
  <si>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</si>
  <si>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</si>
  <si>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</si>
  <si>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</si>
  <si>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</si>
  <si>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</si>
  <si>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</si>
  <si>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</si>
  <si>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</si>
  <si>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</si>
  <si>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</si>
  <si>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</si>
  <si>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</si>
  <si>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</si>
  <si>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</si>
  <si>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</si>
  <si>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</si>
  <si>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</si>
  <si>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</si>
  <si>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</si>
  <si>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</si>
  <si>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</si>
  <si>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</si>
  <si>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</si>
  <si>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</si>
  <si>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</si>
  <si>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</si>
  <si>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</si>
  <si>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</si>
  <si>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</si>
  <si>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</si>
  <si>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</si>
  <si>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</si>
  <si>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</si>
  <si>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</si>
  <si>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</si>
  <si>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</si>
  <si>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</si>
  <si>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</si>
  <si>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</si>
  <si>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</si>
  <si>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</si>
  <si>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</si>
  <si>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</si>
  <si>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</si>
  <si>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</si>
  <si>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</si>
  <si>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</si>
  <si>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</si>
  <si>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</si>
  <si>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</si>
  <si>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</si>
  <si>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</si>
  <si>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</si>
  <si>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</si>
  <si>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</si>
  <si>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</si>
  <si>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</si>
  <si>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</si>
  <si>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</si>
  <si>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</si>
  <si>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</si>
  <si>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</si>
  <si>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</si>
  <si>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</si>
  <si>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</si>
  <si>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</si>
  <si>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</si>
  <si>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</si>
  <si>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</si>
  <si>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</si>
  <si>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</si>
  <si>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</si>
  <si>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</si>
  <si>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</si>
  <si>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</si>
  <si>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</si>
  <si>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</si>
  <si>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</si>
  <si>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</si>
  <si>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</si>
  <si>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</si>
  <si>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</si>
  <si>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</si>
  <si>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</si>
  <si>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</si>
  <si>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</si>
  <si>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</si>
  <si>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</si>
  <si>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</si>
  <si>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</si>
  <si>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</si>
  <si>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</si>
  <si>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</si>
  <si>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</si>
  <si>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</si>
  <si>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</si>
  <si>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</si>
  <si>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</si>
  <si>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</si>
  <si>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</si>
  <si>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</si>
  <si>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</si>
  <si>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</si>
  <si>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</si>
  <si>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</si>
  <si>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</si>
  <si>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</si>
  <si>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</si>
  <si>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</si>
  <si>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</si>
  <si>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</si>
  <si>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</si>
  <si>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</si>
  <si>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</si>
  <si>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</si>
  <si>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</si>
  <si>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</si>
  <si>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</si>
  <si>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</si>
  <si>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</si>
  <si>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</si>
  <si>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</si>
  <si>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</si>
  <si>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</si>
  <si>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</si>
  <si>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</si>
  <si>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</si>
  <si>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</si>
  <si>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</si>
  <si>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</si>
  <si>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</si>
  <si>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</si>
  <si>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</si>
  <si>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</si>
  <si>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</si>
  <si>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</si>
  <si>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</si>
  <si>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</si>
  <si>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</si>
  <si>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</si>
  <si>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</si>
  <si>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</si>
  <si>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</si>
  <si>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</si>
  <si>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</si>
  <si>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</si>
  <si>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</si>
  <si>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</si>
  <si>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</si>
  <si>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</si>
  <si>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</si>
  <si>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</si>
  <si>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</si>
  <si>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</si>
  <si>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</si>
  <si>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</si>
  <si>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</si>
  <si>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</si>
  <si>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</si>
  <si>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</si>
  <si>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</si>
  <si>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</si>
  <si>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</si>
  <si>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</si>
  <si>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</si>
  <si>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</si>
  <si>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</si>
  <si>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</si>
  <si>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</si>
  <si>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</si>
  <si>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</si>
  <si>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</si>
  <si>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</si>
  <si>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</si>
  <si>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</si>
  <si>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</si>
  <si>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</si>
  <si>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</si>
  <si>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</si>
  <si>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</si>
  <si>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</si>
  <si>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</si>
  <si>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</si>
  <si>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</si>
  <si>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</si>
  <si>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</si>
  <si>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</si>
  <si>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</si>
  <si>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</si>
  <si>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</si>
  <si>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</si>
  <si>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</si>
  <si>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</si>
  <si>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</si>
  <si>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</si>
  <si>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</si>
  <si>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</si>
  <si>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</si>
  <si>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</si>
  <si>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</si>
  <si>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</si>
  <si>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</si>
  <si>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</si>
  <si>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</si>
  <si>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</si>
  <si>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</si>
  <si>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</si>
  <si>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</si>
  <si>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</si>
  <si>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</si>
  <si>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</si>
  <si>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</si>
  <si>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</si>
  <si>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</si>
  <si>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</si>
  <si>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</si>
  <si>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</si>
  <si>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</si>
  <si>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</si>
  <si>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</si>
  <si>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</si>
  <si>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</si>
  <si>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</si>
  <si>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</si>
  <si>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</si>
  <si>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</si>
  <si>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</si>
  <si>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</si>
  <si>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</si>
  <si>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</si>
  <si>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</si>
  <si>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</si>
  <si>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</si>
  <si>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</si>
  <si>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</si>
  <si>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</si>
  <si>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</si>
  <si>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</si>
  <si>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</si>
  <si>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</si>
  <si>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</si>
  <si>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</si>
  <si>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</si>
  <si>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</si>
  <si>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</si>
  <si>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</si>
  <si>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</si>
  <si>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</si>
  <si>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</si>
  <si>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</si>
  <si>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</si>
  <si>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</si>
  <si>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</si>
  <si>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</si>
  <si>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</si>
  <si>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</si>
  <si>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</si>
  <si>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</si>
  <si>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</si>
  <si>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</si>
  <si>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</si>
  <si>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</si>
  <si>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</si>
  <si>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</si>
  <si>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</si>
  <si>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</si>
  <si>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</si>
  <si>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</si>
  <si>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</si>
  <si>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</si>
  <si>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</si>
  <si>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</si>
  <si>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</si>
  <si>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</si>
  <si>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</si>
  <si>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</si>
  <si>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</si>
  <si>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</si>
  <si>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</si>
  <si>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</si>
  <si>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</si>
  <si>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</si>
  <si>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</si>
  <si>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</si>
  <si>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</si>
  <si>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</si>
  <si>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</si>
  <si>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</si>
  <si>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</si>
  <si>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</si>
  <si>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</si>
  <si>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</si>
  <si>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</si>
  <si>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</si>
  <si>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</si>
  <si>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</si>
  <si>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</si>
  <si>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</si>
  <si>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</si>
  <si>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</si>
  <si>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</si>
  <si>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</si>
  <si>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</si>
  <si>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</si>
  <si>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</si>
  <si>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</si>
  <si>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</si>
  <si>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</si>
  <si>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</si>
  <si>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</si>
  <si>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</si>
  <si>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</si>
  <si>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</si>
  <si>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</si>
  <si>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</si>
  <si>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</si>
  <si>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</si>
  <si>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</si>
  <si>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</si>
  <si>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</si>
  <si>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</si>
  <si>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</si>
  <si>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</si>
  <si>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</si>
  <si>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</si>
  <si>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</si>
  <si>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</si>
  <si>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</si>
  <si>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</si>
  <si>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</si>
  <si>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</si>
  <si>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</si>
  <si>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</si>
  <si>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</si>
  <si>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</si>
  <si>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</si>
  <si>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</si>
  <si>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</si>
  <si>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</si>
  <si>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</si>
  <si>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</si>
  <si>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</si>
  <si>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</si>
  <si>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</si>
  <si>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</si>
  <si>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</si>
  <si>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</si>
  <si>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</si>
  <si>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</si>
  <si>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</si>
  <si>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</si>
  <si>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</si>
  <si>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</si>
  <si>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</si>
  <si>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</si>
  <si>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</si>
  <si>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</si>
  <si>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</si>
  <si>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</si>
  <si>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</si>
  <si>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</si>
  <si>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</si>
  <si>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</si>
  <si>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</si>
  <si>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</si>
  <si>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</si>
  <si>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</si>
  <si>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</si>
  <si>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</si>
  <si>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</si>
  <si>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</si>
  <si>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</si>
  <si>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</si>
  <si>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</si>
  <si>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</si>
  <si>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</si>
  <si>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</si>
  <si>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</si>
  <si>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</si>
  <si>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</si>
  <si>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</si>
  <si>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</si>
  <si>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</si>
  <si>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</si>
  <si>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</si>
  <si>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</si>
  <si>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</si>
  <si>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</si>
  <si>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</si>
  <si>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</si>
  <si>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</si>
  <si>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</si>
  <si>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</si>
  <si>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</si>
  <si>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</si>
  <si>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</si>
  <si>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</si>
  <si>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</si>
  <si>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</si>
  <si>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</si>
  <si>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</si>
  <si>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</si>
  <si>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</si>
  <si>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</si>
  <si>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</si>
  <si>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</si>
  <si>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</si>
  <si>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</si>
  <si>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</si>
  <si>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</si>
  <si>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</si>
  <si>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</si>
  <si>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</si>
  <si>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</si>
  <si>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</si>
  <si>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</si>
  <si>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</si>
  <si>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</si>
  <si>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</si>
  <si>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</si>
  <si>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</si>
  <si>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</si>
  <si>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</si>
  <si>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</si>
  <si>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</si>
  <si>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</si>
  <si>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</si>
  <si>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</si>
  <si>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</si>
  <si>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</si>
  <si>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</si>
  <si>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</si>
  <si>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</si>
  <si>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</si>
  <si>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</si>
  <si>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</si>
  <si>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</si>
  <si>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</si>
  <si>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</si>
  <si>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</si>
  <si>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</si>
  <si>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</si>
  <si>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</si>
  <si>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</si>
  <si>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</si>
  <si>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</si>
  <si>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</si>
  <si>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</si>
  <si>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</si>
  <si>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</si>
  <si>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</si>
  <si>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</si>
  <si>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</si>
  <si>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</si>
  <si>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</si>
  <si>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</si>
  <si>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</si>
  <si>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</si>
  <si>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</si>
  <si>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</si>
  <si>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</si>
  <si>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</si>
  <si>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</si>
  <si>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</si>
  <si>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</si>
  <si>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</si>
  <si>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</si>
  <si>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</si>
  <si>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</si>
  <si>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</si>
  <si>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</si>
  <si>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</si>
  <si>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</si>
  <si>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</si>
  <si>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</si>
  <si>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</si>
  <si>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</si>
  <si>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</si>
  <si>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</si>
  <si>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</si>
  <si>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</si>
  <si>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</si>
  <si>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</si>
  <si>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</si>
  <si>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</si>
  <si>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</si>
  <si>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</si>
  <si>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</si>
  <si>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</si>
  <si>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</si>
  <si>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</si>
  <si>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</si>
  <si>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</si>
  <si>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</si>
  <si>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</si>
  <si>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</si>
  <si>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</si>
  <si>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</si>
  <si>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</si>
  <si>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</si>
  <si>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</si>
  <si>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</si>
  <si>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</si>
  <si>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</si>
  <si>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</si>
  <si>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</si>
  <si>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</si>
  <si>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</si>
  <si>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</si>
  <si>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</si>
  <si>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</si>
  <si>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</si>
  <si>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</si>
  <si>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</si>
  <si>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</si>
  <si>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</si>
  <si>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</si>
  <si>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</si>
  <si>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</si>
  <si>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</si>
  <si>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</si>
  <si>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</si>
  <si>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</si>
  <si>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</si>
  <si>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</si>
  <si>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</si>
  <si>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</si>
  <si>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</si>
  <si>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</si>
  <si>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</si>
  <si>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</si>
  <si>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</si>
  <si>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</si>
  <si>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</si>
  <si>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</si>
  <si>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</si>
  <si>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</si>
  <si>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</si>
  <si>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</si>
  <si>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</si>
  <si>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</si>
  <si>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</si>
  <si>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</si>
  <si>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</si>
  <si>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</si>
  <si>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</si>
  <si>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</si>
  <si>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</si>
  <si>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</si>
  <si>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</si>
  <si>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</si>
  <si>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</si>
  <si>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</si>
  <si>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</si>
  <si>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</si>
  <si>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</si>
  <si>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</si>
  <si>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</si>
  <si>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</si>
  <si>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</si>
  <si>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</si>
  <si>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</si>
  <si>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</si>
  <si>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</si>
  <si>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</si>
  <si>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</si>
  <si>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</si>
  <si>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</si>
  <si>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</si>
  <si>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</si>
  <si>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</si>
  <si>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</si>
  <si>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</si>
  <si>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</si>
  <si>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</si>
  <si>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</si>
  <si>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</si>
  <si>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</si>
  <si>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</si>
  <si>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</si>
  <si>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</si>
  <si>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</si>
  <si>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</si>
  <si>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</si>
  <si>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</si>
  <si>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</si>
  <si>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</si>
  <si>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</si>
  <si>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</si>
  <si>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</si>
  <si>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</si>
  <si>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</si>
  <si>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</si>
  <si>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</si>
  <si>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</si>
  <si>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</si>
  <si>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</si>
  <si>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</si>
  <si>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</si>
  <si>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</si>
  <si>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</si>
  <si>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</si>
  <si>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</si>
  <si>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</si>
  <si>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</si>
  <si>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</si>
  <si>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</si>
  <si>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</si>
  <si>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</si>
  <si>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</si>
  <si>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</si>
  <si>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</si>
  <si>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</si>
  <si>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</si>
  <si>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</si>
  <si>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</si>
  <si>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</si>
  <si>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</si>
  <si>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</si>
  <si>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</si>
  <si>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</si>
  <si>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</si>
  <si>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</si>
  <si>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</si>
  <si>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</si>
  <si>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</si>
  <si>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</si>
  <si>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</si>
  <si>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</si>
  <si>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</si>
  <si>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</si>
  <si>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</si>
  <si>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</si>
  <si>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</si>
  <si>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</si>
  <si>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</si>
  <si>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</si>
  <si>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</si>
  <si>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</si>
  <si>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</si>
  <si>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</si>
  <si>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</si>
  <si>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</si>
  <si>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</si>
  <si>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</si>
  <si>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</si>
  <si>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</si>
  <si>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</si>
  <si>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</si>
  <si>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</si>
  <si>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</si>
  <si>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</si>
  <si>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</si>
  <si>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</si>
  <si>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</si>
  <si>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</si>
  <si>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</si>
  <si>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</si>
  <si>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</si>
  <si>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</si>
  <si>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</si>
  <si>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</si>
  <si>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</si>
  <si>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</si>
  <si>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</si>
  <si>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</si>
  <si>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</si>
  <si>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</si>
  <si>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</si>
  <si>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</si>
  <si>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</si>
  <si>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</si>
  <si>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</si>
  <si>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</si>
  <si>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</si>
  <si>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</si>
  <si>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</si>
  <si>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</si>
  <si>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</si>
  <si>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</si>
  <si>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</si>
  <si>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</si>
  <si>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</si>
  <si>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</si>
  <si>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</si>
  <si>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</si>
  <si>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</si>
  <si>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</si>
  <si>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</si>
  <si>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</si>
  <si>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</si>
  <si>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</si>
  <si>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</si>
  <si>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</si>
  <si>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</si>
  <si>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</si>
  <si>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</si>
  <si>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</si>
  <si>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</si>
  <si>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</si>
  <si>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</si>
  <si>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</si>
  <si>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</si>
  <si>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</si>
  <si>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</si>
  <si>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</si>
  <si>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</si>
  <si>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</si>
  <si>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</si>
  <si>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</si>
  <si>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</si>
  <si>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</si>
  <si>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</si>
  <si>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</si>
  <si>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</si>
  <si>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</si>
  <si>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</si>
  <si>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</si>
  <si>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</si>
  <si>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</si>
  <si>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</si>
  <si>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</si>
  <si>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</si>
  <si>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</si>
  <si>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</si>
  <si>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</si>
  <si>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</si>
  <si>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</si>
  <si>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</si>
  <si>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</si>
  <si>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</si>
  <si>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</si>
  <si>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</si>
  <si>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</si>
  <si>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</si>
  <si>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</si>
  <si>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</si>
  <si>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</si>
  <si>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</si>
  <si>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</si>
  <si>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</si>
  <si>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</si>
  <si>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</si>
  <si>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</si>
  <si>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</si>
  <si>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</si>
  <si>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</si>
  <si>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</si>
  <si>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</si>
  <si>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</si>
  <si>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</si>
  <si>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</si>
  <si>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</si>
  <si>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</si>
  <si>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</si>
  <si>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</si>
  <si>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</si>
  <si>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</si>
  <si>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</si>
  <si>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</si>
  <si>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</si>
  <si>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</si>
  <si>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</si>
  <si>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</si>
  <si>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</si>
  <si>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</si>
  <si>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</si>
  <si>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</si>
  <si>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</si>
  <si>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</si>
  <si>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</si>
  <si>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</si>
  <si>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</si>
  <si>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</si>
  <si>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</si>
  <si>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</si>
  <si>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</si>
  <si>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</si>
  <si>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</si>
  <si>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</si>
  <si>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</si>
  <si>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</si>
  <si>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</si>
  <si>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</si>
  <si>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</si>
  <si>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</si>
  <si>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</si>
  <si>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</si>
  <si>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</si>
  <si>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</si>
  <si>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</si>
  <si>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</si>
  <si>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</si>
  <si>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</si>
  <si>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</si>
  <si>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</si>
  <si>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</si>
  <si>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</si>
  <si>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</si>
  <si>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</si>
  <si>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</si>
  <si>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</si>
  <si>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</si>
  <si>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</si>
  <si>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</si>
  <si>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</si>
  <si>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</si>
  <si>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</si>
  <si>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</si>
  <si>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</si>
  <si>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</si>
  <si>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</si>
  <si>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</si>
  <si>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</si>
  <si>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</si>
  <si>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</si>
  <si>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</si>
  <si>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</si>
  <si>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</si>
  <si>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</si>
  <si>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</si>
  <si>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</si>
  <si>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</si>
  <si>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</si>
  <si>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</si>
  <si>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</si>
  <si>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</si>
  <si>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</si>
  <si>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</si>
  <si>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</si>
  <si>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</si>
  <si>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</si>
  <si>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</si>
  <si>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</si>
  <si>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</si>
  <si>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</si>
  <si>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</si>
  <si>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</si>
  <si>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</si>
  <si>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</si>
  <si>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</si>
  <si>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</si>
  <si>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</si>
  <si>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</si>
  <si>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</si>
  <si>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</si>
  <si>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</si>
  <si>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</si>
  <si>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</si>
  <si>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</si>
  <si>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</si>
  <si>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</si>
  <si>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</si>
  <si>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</si>
  <si>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</si>
  <si>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</si>
  <si>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</si>
  <si>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</si>
  <si>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</si>
  <si>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</si>
  <si>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</si>
  <si>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</si>
  <si>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</si>
  <si>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</si>
  <si>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</si>
  <si>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</si>
  <si>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</si>
  <si>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</si>
  <si>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</si>
  <si>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</si>
  <si>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</si>
  <si>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</si>
  <si>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</si>
  <si>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</si>
  <si>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</si>
  <si>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</si>
  <si>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</si>
  <si>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</si>
  <si>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</si>
  <si>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</si>
  <si>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</si>
  <si>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</si>
  <si>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</si>
  <si>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</si>
  <si>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</si>
  <si>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</si>
  <si>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</si>
  <si>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</si>
  <si>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</si>
  <si>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</si>
  <si>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</si>
  <si>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</si>
  <si>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</si>
  <si>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</si>
  <si>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</si>
  <si>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</si>
  <si>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</si>
  <si>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</si>
  <si>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</si>
  <si>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</si>
  <si>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</si>
  <si>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</si>
  <si>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</si>
  <si>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</si>
  <si>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</si>
  <si>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</si>
  <si>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</si>
  <si>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</si>
  <si>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</si>
  <si>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</si>
  <si>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</si>
  <si>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</si>
  <si>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</si>
  <si>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</si>
  <si>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</si>
  <si>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</si>
  <si>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</si>
  <si>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</si>
  <si>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</si>
  <si>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</si>
  <si>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</si>
  <si>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</si>
  <si>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</si>
  <si>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</si>
  <si>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</si>
  <si>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</si>
  <si>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</si>
  <si>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</si>
  <si>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</si>
  <si>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</si>
  <si>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</si>
  <si>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</si>
  <si>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</si>
  <si>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</si>
  <si>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</si>
  <si>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</si>
  <si>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</si>
  <si>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</si>
  <si>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</si>
  <si>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</si>
  <si>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</si>
  <si>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</si>
  <si>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</si>
  <si>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</si>
  <si>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</si>
  <si>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</si>
  <si>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</si>
  <si>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</si>
  <si>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</si>
  <si>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</si>
  <si>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</si>
  <si>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</si>
  <si>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</si>
  <si>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</si>
  <si>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</si>
  <si>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</si>
  <si>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</si>
  <si>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</si>
  <si>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</si>
  <si>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</si>
  <si>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</si>
  <si>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</si>
  <si>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</si>
  <si>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</si>
  <si>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</si>
  <si>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</si>
  <si>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</si>
  <si>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</si>
  <si>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</si>
  <si>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</si>
  <si>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</si>
  <si>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</si>
  <si>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</si>
  <si>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</si>
  <si>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</si>
  <si>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</si>
  <si>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</si>
  <si>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</si>
  <si>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</si>
  <si>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</si>
  <si>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</si>
  <si>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</si>
  <si>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</si>
  <si>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</si>
  <si>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</si>
  <si>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</si>
  <si>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</si>
  <si>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</si>
  <si>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</si>
  <si>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</si>
  <si>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</si>
  <si>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</si>
  <si>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</si>
  <si>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</si>
  <si>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</si>
  <si>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</si>
  <si>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</si>
  <si>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</si>
  <si>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</si>
  <si>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</si>
  <si>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</si>
  <si>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</si>
  <si>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</si>
  <si>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</si>
  <si>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</si>
  <si>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</si>
  <si>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</si>
  <si>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</si>
  <si>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</si>
  <si>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</si>
  <si>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</si>
  <si>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</si>
  <si>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</si>
  <si>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</si>
  <si>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</si>
  <si>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</si>
  <si>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</si>
  <si>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</si>
  <si>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</si>
  <si>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</si>
  <si>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</si>
  <si>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</si>
  <si>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</si>
  <si>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</si>
  <si>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</si>
  <si>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</si>
  <si>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</si>
  <si>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</si>
  <si>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</si>
  <si>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</si>
  <si>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</si>
  <si>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</si>
  <si>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</si>
  <si>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</si>
  <si>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</si>
  <si>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</si>
  <si>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</si>
  <si>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</si>
  <si>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</si>
  <si>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</si>
  <si>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</si>
  <si>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</si>
  <si>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</si>
  <si>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</si>
  <si>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</si>
  <si>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</si>
  <si>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</si>
  <si>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</si>
  <si>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</si>
  <si>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</si>
  <si>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</si>
  <si>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</si>
  <si>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</si>
  <si>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</si>
  <si>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</si>
  <si>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</si>
  <si>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</si>
  <si>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</si>
  <si>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</si>
  <si>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</si>
  <si>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</si>
  <si>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</si>
  <si>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</si>
  <si>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</si>
  <si>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</si>
  <si>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</si>
  <si>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</si>
  <si>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</si>
  <si>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</si>
  <si>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</si>
  <si>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</si>
  <si>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</si>
  <si>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</si>
  <si>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</si>
  <si>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</si>
  <si>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</si>
  <si>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</si>
  <si>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ZAGREB</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</si>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</sst>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1611398887.5700002</v>
      </c>
      <c r="D2" s="7">
        <f>'PR-RAS'!E6</f>
        <v>1770202801.4000001</v>
      </c>
      <c r="E2" s="7">
        <v>0</v>
      </c>
      <c r="F2" s="7">
        <v>0</v>
      </c>
      <c r="G2" s="8">
        <f t="shared" ref="G2:G274" si="0">(B2/1000)*(C2*1+D2*2)</f>
        <v>5151804.4903700007</v>
      </c>
      <c r="H2" s="8">
        <f t="shared" ref="H2:H274" si="1">ABS(C2-ROUND(C2,0))+ABS(D2-ROUND(D2,0))</f>
        <v>0.82999992370605469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1274298452.22</v>
      </c>
      <c r="D3" s="2">
        <f>'PR-RAS'!E7</f>
        <v>1409833148.78</v>
      </c>
      <c r="E3" s="2">
        <v>0</v>
      </c>
      <c r="F3" s="2">
        <v>0</v>
      </c>
      <c r="G3" s="3">
        <f t="shared" si="0"/>
        <v>8187929.4995599994</v>
      </c>
      <c r="H3" s="3">
        <f t="shared" si="1"/>
        <v>0.44000005722045898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1209441868.1599998</v>
      </c>
      <c r="D4" s="2">
        <f>'PR-RAS'!E8</f>
        <v>1345986665</v>
      </c>
      <c r="E4" s="2">
        <v>0</v>
      </c>
      <c r="F4" s="2">
        <v>0</v>
      </c>
      <c r="G4" s="3">
        <f t="shared" si="0"/>
        <v>11704245.59448</v>
      </c>
      <c r="H4" s="3">
        <f t="shared" si="1"/>
        <v>0.15999984741210938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1044858882.1</v>
      </c>
      <c r="D5" s="2">
        <f>'PR-RAS'!E9</f>
        <v>1163398162.6400001</v>
      </c>
      <c r="E5" s="2">
        <v>0</v>
      </c>
      <c r="F5" s="2">
        <v>0</v>
      </c>
      <c r="G5" s="3">
        <f t="shared" si="0"/>
        <v>13486620.82952</v>
      </c>
      <c r="H5" s="3">
        <f t="shared" si="1"/>
        <v>0.45999991893768311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65963436.299999997</v>
      </c>
      <c r="D6" s="2">
        <f>'PR-RAS'!E10</f>
        <v>70397662.030000001</v>
      </c>
      <c r="E6" s="2">
        <v>0</v>
      </c>
      <c r="F6" s="2">
        <v>0</v>
      </c>
      <c r="G6" s="3">
        <f t="shared" si="0"/>
        <v>1033793.8018000001</v>
      </c>
      <c r="H6" s="3">
        <f t="shared" si="1"/>
        <v>0.32999999821186066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32957636.059999999</v>
      </c>
      <c r="D7" s="2">
        <f>'PR-RAS'!E11</f>
        <v>43578780.549999997</v>
      </c>
      <c r="E7" s="2">
        <v>0</v>
      </c>
      <c r="F7" s="2">
        <v>0</v>
      </c>
      <c r="G7" s="3">
        <f t="shared" si="0"/>
        <v>720691.18296000001</v>
      </c>
      <c r="H7" s="3">
        <f t="shared" si="1"/>
        <v>0.51000000163912773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138805048.96000001</v>
      </c>
      <c r="D8" s="2">
        <f>'PR-RAS'!E12</f>
        <v>150687364.25999999</v>
      </c>
      <c r="E8" s="2">
        <v>0</v>
      </c>
      <c r="F8" s="2">
        <v>0</v>
      </c>
      <c r="G8" s="3">
        <f t="shared" si="0"/>
        <v>3081258.4423600002</v>
      </c>
      <c r="H8" s="3">
        <f t="shared" si="1"/>
        <v>0.29999998211860657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20485064.07</v>
      </c>
      <c r="D9" s="2">
        <f>'PR-RAS'!E13</f>
        <v>24773447.719999999</v>
      </c>
      <c r="E9" s="2">
        <v>0</v>
      </c>
      <c r="F9" s="2">
        <v>0</v>
      </c>
      <c r="G9" s="3">
        <f t="shared" si="0"/>
        <v>560255.67607999989</v>
      </c>
      <c r="H9" s="3">
        <f t="shared" si="1"/>
        <v>0.35000000149011612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334768.58</v>
      </c>
      <c r="D10" s="2">
        <f>'PR-RAS'!E14</f>
        <v>162319.67999999999</v>
      </c>
      <c r="E10" s="2">
        <v>0</v>
      </c>
      <c r="F10" s="2">
        <v>0</v>
      </c>
      <c r="G10" s="3">
        <f t="shared" si="0"/>
        <v>5934.6714599999987</v>
      </c>
      <c r="H10" s="3">
        <f t="shared" si="1"/>
        <v>0.73999999999068677</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93962967.909999996</v>
      </c>
      <c r="D11" s="2">
        <f>'PR-RAS'!E15</f>
        <v>107011071.88</v>
      </c>
      <c r="E11" s="2">
        <v>0</v>
      </c>
      <c r="F11" s="2">
        <v>0</v>
      </c>
      <c r="G11" s="3">
        <f t="shared" si="0"/>
        <v>3079851.1166999997</v>
      </c>
      <c r="H11" s="3">
        <f t="shared" si="1"/>
        <v>0.21000000834465027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51932823.18</v>
      </c>
      <c r="D19" s="2">
        <f>'PR-RAS'!E23</f>
        <v>49620865.109999999</v>
      </c>
      <c r="E19" s="2">
        <v>0</v>
      </c>
      <c r="F19" s="2">
        <v>0</v>
      </c>
      <c r="G19" s="3">
        <f t="shared" si="0"/>
        <v>2721141.9611999998</v>
      </c>
      <c r="H19" s="3">
        <f t="shared" si="1"/>
        <v>0.28999999910593033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422855.65</v>
      </c>
      <c r="D20" s="2">
        <f>'PR-RAS'!E24</f>
        <v>1141101.67</v>
      </c>
      <c r="E20" s="2">
        <v>0</v>
      </c>
      <c r="F20" s="2">
        <v>0</v>
      </c>
      <c r="G20" s="3">
        <f t="shared" si="0"/>
        <v>51396.120809999993</v>
      </c>
      <c r="H20" s="3">
        <f t="shared" si="1"/>
        <v>0.68000000005122274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545370.42000000004</v>
      </c>
      <c r="D21" s="2">
        <f>'PR-RAS'!E25</f>
        <v>517957.31</v>
      </c>
      <c r="E21" s="2">
        <v>0</v>
      </c>
      <c r="F21" s="2">
        <v>0</v>
      </c>
      <c r="G21" s="3">
        <f t="shared" si="0"/>
        <v>31625.700800000002</v>
      </c>
      <c r="H21" s="3">
        <f t="shared" si="1"/>
        <v>0.73000000003958121</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50964597.109999999</v>
      </c>
      <c r="D23" s="2">
        <f>'PR-RAS'!E27</f>
        <v>47961806.130000003</v>
      </c>
      <c r="E23" s="2">
        <v>0</v>
      </c>
      <c r="F23" s="2">
        <v>0</v>
      </c>
      <c r="G23" s="3">
        <f t="shared" si="0"/>
        <v>3231540.6061399998</v>
      </c>
      <c r="H23" s="3">
        <f t="shared" si="1"/>
        <v>0.24000000208616257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12923760.880000001</v>
      </c>
      <c r="D25" s="2">
        <f>'PR-RAS'!E29</f>
        <v>14225618.670000002</v>
      </c>
      <c r="E25" s="2">
        <v>0</v>
      </c>
      <c r="F25" s="2">
        <v>0</v>
      </c>
      <c r="G25" s="3">
        <f t="shared" si="0"/>
        <v>992999.95728000021</v>
      </c>
      <c r="H25" s="3">
        <f t="shared" si="1"/>
        <v>0.44999999739229679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41066.879999999997</v>
      </c>
      <c r="D27" s="2">
        <f>'PR-RAS'!E31</f>
        <v>46057.72</v>
      </c>
      <c r="E27" s="2">
        <v>0</v>
      </c>
      <c r="F27" s="2">
        <v>0</v>
      </c>
      <c r="G27" s="3">
        <f t="shared" si="0"/>
        <v>3462.7403199999999</v>
      </c>
      <c r="H27" s="3">
        <f t="shared" si="1"/>
        <v>0.40000000000145519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12859978.810000001</v>
      </c>
      <c r="D29" s="2">
        <f>'PR-RAS'!E33</f>
        <v>14159123.640000001</v>
      </c>
      <c r="E29" s="2">
        <v>0</v>
      </c>
      <c r="F29" s="2">
        <v>0</v>
      </c>
      <c r="G29" s="3">
        <f t="shared" si="0"/>
        <v>1152990.3305200001</v>
      </c>
      <c r="H29" s="3">
        <f t="shared" si="1"/>
        <v>0.54999999888241291</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22715.19</v>
      </c>
      <c r="D31" s="2">
        <f>'PR-RAS'!E35</f>
        <v>20437.310000000001</v>
      </c>
      <c r="E31" s="2">
        <v>0</v>
      </c>
      <c r="F31" s="2">
        <v>0</v>
      </c>
      <c r="G31" s="3">
        <f t="shared" si="0"/>
        <v>1907.6942999999999</v>
      </c>
      <c r="H31" s="3">
        <f t="shared" si="1"/>
        <v>0.5</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101794736.64000002</v>
      </c>
      <c r="D45" s="2">
        <f>'PR-RAS'!E49</f>
        <v>120397456.06</v>
      </c>
      <c r="E45" s="2">
        <v>0</v>
      </c>
      <c r="F45" s="2">
        <v>0</v>
      </c>
      <c r="G45" s="3">
        <f t="shared" si="0"/>
        <v>15073944.54544</v>
      </c>
      <c r="H45" s="3">
        <f t="shared" si="1"/>
        <v>0.41999998688697815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1250459.3400000001</v>
      </c>
      <c r="D49" s="2">
        <f>'PR-RAS'!E53</f>
        <v>312542.83</v>
      </c>
      <c r="E49" s="2">
        <v>0</v>
      </c>
      <c r="F49" s="2">
        <v>0</v>
      </c>
      <c r="G49" s="3">
        <f t="shared" si="0"/>
        <v>90026.16</v>
      </c>
      <c r="H49" s="3">
        <f t="shared" si="1"/>
        <v>0.51000000006752089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357688.44</v>
      </c>
      <c r="D50" s="2">
        <f>'PR-RAS'!E54</f>
        <v>18270.009999999998</v>
      </c>
      <c r="E50" s="2">
        <v>0</v>
      </c>
      <c r="F50" s="2">
        <v>0</v>
      </c>
      <c r="G50" s="3">
        <f t="shared" si="0"/>
        <v>19317.19454</v>
      </c>
      <c r="H50" s="3">
        <f t="shared" si="1"/>
        <v>0.4500000000007276</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892770.9</v>
      </c>
      <c r="D52" s="2">
        <f>'PR-RAS'!E56</f>
        <v>294272.82</v>
      </c>
      <c r="E52" s="2">
        <v>0</v>
      </c>
      <c r="F52" s="2">
        <v>0</v>
      </c>
      <c r="G52" s="3">
        <f t="shared" si="0"/>
        <v>75547.14353999999</v>
      </c>
      <c r="H52" s="3">
        <f t="shared" si="1"/>
        <v>0.27999999996973202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31541161.130000003</v>
      </c>
      <c r="D54" s="2">
        <f>'PR-RAS'!E58</f>
        <v>16570969.449999999</v>
      </c>
      <c r="E54" s="2">
        <v>0</v>
      </c>
      <c r="F54" s="2">
        <v>0</v>
      </c>
      <c r="G54" s="3">
        <f t="shared" si="0"/>
        <v>3428204.3015899998</v>
      </c>
      <c r="H54" s="3">
        <f t="shared" si="1"/>
        <v>0.58000000193715096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17549644.940000001</v>
      </c>
      <c r="D55" s="2">
        <f>'PR-RAS'!E59</f>
        <v>14211251.07</v>
      </c>
      <c r="E55" s="2">
        <v>0</v>
      </c>
      <c r="F55" s="2">
        <v>0</v>
      </c>
      <c r="G55" s="3">
        <f t="shared" si="0"/>
        <v>2482495.9423199999</v>
      </c>
      <c r="H55" s="3">
        <f t="shared" si="1"/>
        <v>0.12999999895691872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13991516.189999999</v>
      </c>
      <c r="D56" s="2">
        <f>'PR-RAS'!E60</f>
        <v>2359718.38</v>
      </c>
      <c r="E56" s="2">
        <v>0</v>
      </c>
      <c r="F56" s="2">
        <v>0</v>
      </c>
      <c r="G56" s="3">
        <f t="shared" si="0"/>
        <v>1029102.4122499999</v>
      </c>
      <c r="H56" s="3">
        <f t="shared" si="1"/>
        <v>0.56999999936670065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417907.48</v>
      </c>
      <c r="D57" s="2">
        <f>'PR-RAS'!E61</f>
        <v>485829.88999999996</v>
      </c>
      <c r="E57" s="2">
        <v>0</v>
      </c>
      <c r="F57" s="2">
        <v>0</v>
      </c>
      <c r="G57" s="3">
        <f t="shared" si="0"/>
        <v>77815.766559999989</v>
      </c>
      <c r="H57" s="3">
        <f t="shared" si="1"/>
        <v>0.59000000002561137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5700</v>
      </c>
      <c r="D58" s="2">
        <f>'PR-RAS'!E62</f>
        <v>9252.1</v>
      </c>
      <c r="E58" s="2">
        <v>0</v>
      </c>
      <c r="F58" s="2">
        <v>0</v>
      </c>
      <c r="G58" s="3">
        <f t="shared" si="0"/>
        <v>1379.6394</v>
      </c>
      <c r="H58" s="3">
        <f t="shared" si="1"/>
        <v>0.1000000000003638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412207.48</v>
      </c>
      <c r="D59" s="2">
        <f>'PR-RAS'!E63</f>
        <v>476577.79</v>
      </c>
      <c r="E59" s="2">
        <v>0</v>
      </c>
      <c r="F59" s="2">
        <v>0</v>
      </c>
      <c r="G59" s="3">
        <f t="shared" si="0"/>
        <v>79191.057480000003</v>
      </c>
      <c r="H59" s="3">
        <f t="shared" si="1"/>
        <v>0.69000000000232831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42349590.380000003</v>
      </c>
      <c r="D60" s="2">
        <f>'PR-RAS'!E64</f>
        <v>47069626.850000001</v>
      </c>
      <c r="E60" s="2">
        <v>0</v>
      </c>
      <c r="F60" s="2">
        <v>0</v>
      </c>
      <c r="G60" s="3">
        <f t="shared" si="0"/>
        <v>8052841.8007200006</v>
      </c>
      <c r="H60" s="3">
        <f t="shared" si="1"/>
        <v>0.5300000011920929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42349590.380000003</v>
      </c>
      <c r="D61" s="2">
        <f>'PR-RAS'!E65</f>
        <v>47069626.850000001</v>
      </c>
      <c r="E61" s="2">
        <v>0</v>
      </c>
      <c r="F61" s="2">
        <v>0</v>
      </c>
      <c r="G61" s="3">
        <f t="shared" si="0"/>
        <v>8189330.6448000008</v>
      </c>
      <c r="H61" s="3">
        <f t="shared" si="1"/>
        <v>0.5300000011920929</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24778368.530000001</v>
      </c>
      <c r="D70" s="2">
        <f>'PR-RAS'!E74</f>
        <v>55553895.25</v>
      </c>
      <c r="E70" s="2">
        <v>0</v>
      </c>
      <c r="F70" s="2">
        <v>0</v>
      </c>
      <c r="G70" s="3">
        <f t="shared" si="0"/>
        <v>9376144.9730700012</v>
      </c>
      <c r="H70" s="3">
        <f t="shared" si="1"/>
        <v>0.7199999988079071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4555738.42</v>
      </c>
      <c r="D71" s="2">
        <f>'PR-RAS'!E75</f>
        <v>3876581.44</v>
      </c>
      <c r="E71" s="2">
        <v>0</v>
      </c>
      <c r="F71" s="2">
        <v>0</v>
      </c>
      <c r="G71" s="3">
        <f t="shared" si="0"/>
        <v>861623.09100000013</v>
      </c>
      <c r="H71" s="3">
        <f t="shared" si="1"/>
        <v>0.85999999986961484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20222630.109999999</v>
      </c>
      <c r="D72" s="2">
        <f>'PR-RAS'!E76</f>
        <v>51677313.810000002</v>
      </c>
      <c r="E72" s="2">
        <v>0</v>
      </c>
      <c r="F72" s="2">
        <v>0</v>
      </c>
      <c r="G72" s="3">
        <f t="shared" si="0"/>
        <v>8773985.2988299988</v>
      </c>
      <c r="H72" s="3">
        <f t="shared" si="1"/>
        <v>0.29999999701976776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1457249.78</v>
      </c>
      <c r="D73" s="2">
        <f>'PR-RAS'!E77</f>
        <v>404591.79</v>
      </c>
      <c r="E73" s="2">
        <v>0</v>
      </c>
      <c r="F73" s="2">
        <v>0</v>
      </c>
      <c r="G73" s="3">
        <f t="shared" si="0"/>
        <v>163183.20191999999</v>
      </c>
      <c r="H73" s="3">
        <f t="shared" si="1"/>
        <v>0.42999999999301508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1041641.43</v>
      </c>
      <c r="D75" s="2">
        <f>'PR-RAS'!E79</f>
        <v>404591.79</v>
      </c>
      <c r="E75" s="2">
        <v>0</v>
      </c>
      <c r="F75" s="2">
        <v>0</v>
      </c>
      <c r="G75" s="3">
        <f t="shared" si="0"/>
        <v>136961.05074000001</v>
      </c>
      <c r="H75" s="3">
        <f t="shared" si="1"/>
        <v>0.6400000000721775</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307771.07</v>
      </c>
      <c r="D76" s="2">
        <f>'PR-RAS'!E80</f>
        <v>0</v>
      </c>
      <c r="E76" s="2">
        <v>0</v>
      </c>
      <c r="F76" s="2">
        <v>0</v>
      </c>
      <c r="G76" s="3">
        <f t="shared" si="0"/>
        <v>23082.830249999999</v>
      </c>
      <c r="H76" s="3">
        <f t="shared" si="1"/>
        <v>7.0000000006984919E-2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107837.28</v>
      </c>
      <c r="D77" s="2">
        <f>'PR-RAS'!E81</f>
        <v>0</v>
      </c>
      <c r="E77" s="2">
        <v>0</v>
      </c>
      <c r="F77" s="2">
        <v>0</v>
      </c>
      <c r="G77" s="3">
        <f t="shared" si="0"/>
        <v>8195.63328</v>
      </c>
      <c r="H77" s="3">
        <f t="shared" si="1"/>
        <v>0.27999999999883585</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71101426.560000002</v>
      </c>
      <c r="D78" s="2">
        <f>'PR-RAS'!E82</f>
        <v>76148210.400000006</v>
      </c>
      <c r="E78" s="2">
        <v>0</v>
      </c>
      <c r="F78" s="2">
        <v>0</v>
      </c>
      <c r="G78" s="3">
        <f t="shared" si="0"/>
        <v>17201634.246720001</v>
      </c>
      <c r="H78" s="3">
        <f t="shared" si="1"/>
        <v>0.84000000357627869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5114077.6999999993</v>
      </c>
      <c r="D79" s="2">
        <f>'PR-RAS'!E83</f>
        <v>2160657.2999999998</v>
      </c>
      <c r="E79" s="2">
        <v>0</v>
      </c>
      <c r="F79" s="2">
        <v>0</v>
      </c>
      <c r="G79" s="3">
        <f t="shared" si="0"/>
        <v>735960.59939999995</v>
      </c>
      <c r="H79" s="3">
        <f t="shared" si="1"/>
        <v>0.60000000055879354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10850.81</v>
      </c>
      <c r="D80" s="2">
        <f>'PR-RAS'!E84</f>
        <v>10102.01</v>
      </c>
      <c r="E80" s="2">
        <v>0</v>
      </c>
      <c r="F80" s="2">
        <v>0</v>
      </c>
      <c r="G80" s="3">
        <f t="shared" si="0"/>
        <v>2453.3315700000003</v>
      </c>
      <c r="H80" s="3">
        <f t="shared" si="1"/>
        <v>0.2000000000007276</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4192562.57</v>
      </c>
      <c r="D81" s="2">
        <f>'PR-RAS'!E85</f>
        <v>1999839.97</v>
      </c>
      <c r="E81" s="2">
        <v>0</v>
      </c>
      <c r="F81" s="2">
        <v>0</v>
      </c>
      <c r="G81" s="3">
        <f t="shared" si="0"/>
        <v>655379.40079999994</v>
      </c>
      <c r="H81" s="3">
        <f t="shared" si="1"/>
        <v>0.46000000019557774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903415.3</v>
      </c>
      <c r="D82" s="2">
        <f>'PR-RAS'!E86</f>
        <v>149942.48000000001</v>
      </c>
      <c r="E82" s="2">
        <v>0</v>
      </c>
      <c r="F82" s="2">
        <v>0</v>
      </c>
      <c r="G82" s="3">
        <f t="shared" si="0"/>
        <v>97467.321060000002</v>
      </c>
      <c r="H82" s="3">
        <f t="shared" si="1"/>
        <v>0.78000000005704351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1562.1</v>
      </c>
      <c r="D84" s="2">
        <f>'PR-RAS'!E88</f>
        <v>772.84</v>
      </c>
      <c r="E84" s="2">
        <v>0</v>
      </c>
      <c r="F84" s="2">
        <v>0</v>
      </c>
      <c r="G84" s="3">
        <f t="shared" si="0"/>
        <v>257.94574</v>
      </c>
      <c r="H84" s="3">
        <f t="shared" si="1"/>
        <v>0.25999999999987722</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5686.92</v>
      </c>
      <c r="D85" s="2">
        <f>'PR-RAS'!E89</f>
        <v>0</v>
      </c>
      <c r="E85" s="2">
        <v>0</v>
      </c>
      <c r="F85" s="2">
        <v>0</v>
      </c>
      <c r="G85" s="3">
        <f t="shared" si="0"/>
        <v>477.70128000000005</v>
      </c>
      <c r="H85" s="3">
        <f t="shared" si="1"/>
        <v>7.999999999992724E-2</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65984594.890000001</v>
      </c>
      <c r="D87" s="2">
        <f>'PR-RAS'!E91</f>
        <v>73985668.400000006</v>
      </c>
      <c r="E87" s="2">
        <v>0</v>
      </c>
      <c r="F87" s="2">
        <v>0</v>
      </c>
      <c r="G87" s="3">
        <f t="shared" si="0"/>
        <v>18400210.12534</v>
      </c>
      <c r="H87" s="3">
        <f t="shared" si="1"/>
        <v>0.51000000536441803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4733229.45</v>
      </c>
      <c r="D88" s="2">
        <f>'PR-RAS'!E92</f>
        <v>6160042.9100000001</v>
      </c>
      <c r="E88" s="2">
        <v>0</v>
      </c>
      <c r="F88" s="2">
        <v>0</v>
      </c>
      <c r="G88" s="3">
        <f t="shared" si="0"/>
        <v>1483638.4284899998</v>
      </c>
      <c r="H88" s="3">
        <f t="shared" si="1"/>
        <v>0.5400000000372529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19779320.690000001</v>
      </c>
      <c r="D89" s="2">
        <f>'PR-RAS'!E93</f>
        <v>24072198.91</v>
      </c>
      <c r="E89" s="2">
        <v>0</v>
      </c>
      <c r="F89" s="2">
        <v>0</v>
      </c>
      <c r="G89" s="3">
        <f t="shared" si="0"/>
        <v>5977287.2288800003</v>
      </c>
      <c r="H89" s="3">
        <f t="shared" si="1"/>
        <v>0.39999999850988388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7137961.8099999996</v>
      </c>
      <c r="D90" s="2">
        <f>'PR-RAS'!E94</f>
        <v>8274199.1699999999</v>
      </c>
      <c r="E90" s="2">
        <v>0</v>
      </c>
      <c r="F90" s="2">
        <v>0</v>
      </c>
      <c r="G90" s="3">
        <f t="shared" si="0"/>
        <v>2108086.0533499997</v>
      </c>
      <c r="H90" s="3">
        <f t="shared" si="1"/>
        <v>0.36000000033527613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34193858.890000001</v>
      </c>
      <c r="D91" s="2">
        <f>'PR-RAS'!E95</f>
        <v>35388660.210000001</v>
      </c>
      <c r="E91" s="2">
        <v>0</v>
      </c>
      <c r="F91" s="2">
        <v>0</v>
      </c>
      <c r="G91" s="3">
        <f t="shared" si="0"/>
        <v>9447406.1379000004</v>
      </c>
      <c r="H91" s="3">
        <f t="shared" si="1"/>
        <v>0.32000000029802322</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140224.04999999999</v>
      </c>
      <c r="D93" s="2">
        <f>'PR-RAS'!E97</f>
        <v>90567.2</v>
      </c>
      <c r="E93" s="2">
        <v>0</v>
      </c>
      <c r="F93" s="2">
        <v>0</v>
      </c>
      <c r="G93" s="3">
        <f t="shared" si="0"/>
        <v>29564.977399999996</v>
      </c>
      <c r="H93" s="3">
        <f t="shared" si="1"/>
        <v>0.24999999998544808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2753.97</v>
      </c>
      <c r="D94" s="2">
        <f>'PR-RAS'!E98</f>
        <v>1884.7</v>
      </c>
      <c r="E94" s="2">
        <v>0</v>
      </c>
      <c r="F94" s="2">
        <v>0</v>
      </c>
      <c r="G94" s="3">
        <f t="shared" si="0"/>
        <v>606.67340999999999</v>
      </c>
      <c r="H94" s="3">
        <f t="shared" si="1"/>
        <v>0.33000000000015461</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2753.97</v>
      </c>
      <c r="D96" s="2">
        <f>'PR-RAS'!E100</f>
        <v>1884.7</v>
      </c>
      <c r="E96" s="2">
        <v>0</v>
      </c>
      <c r="F96" s="2">
        <v>0</v>
      </c>
      <c r="G96" s="3">
        <f t="shared" si="0"/>
        <v>619.72014999999999</v>
      </c>
      <c r="H96" s="3">
        <f t="shared" si="1"/>
        <v>0.33000000000015461</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153559842.75999999</v>
      </c>
      <c r="D102" s="2">
        <f>'PR-RAS'!E106</f>
        <v>148258830.93000001</v>
      </c>
      <c r="E102" s="2">
        <v>0</v>
      </c>
      <c r="F102" s="2">
        <v>0</v>
      </c>
      <c r="G102" s="3">
        <f t="shared" si="0"/>
        <v>45457827.966620006</v>
      </c>
      <c r="H102" s="3">
        <f t="shared" si="1"/>
        <v>0.31000000238418579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2376623.5499999998</v>
      </c>
      <c r="D103" s="2">
        <f>'PR-RAS'!E107</f>
        <v>2738332.0100000002</v>
      </c>
      <c r="E103" s="2">
        <v>0</v>
      </c>
      <c r="F103" s="2">
        <v>0</v>
      </c>
      <c r="G103" s="3">
        <f t="shared" si="0"/>
        <v>801035.33213999995</v>
      </c>
      <c r="H103" s="3">
        <f t="shared" si="1"/>
        <v>0.46000000042840838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1280326.24</v>
      </c>
      <c r="D105" s="2">
        <f>'PR-RAS'!E109</f>
        <v>1557531.37</v>
      </c>
      <c r="E105" s="2">
        <v>0</v>
      </c>
      <c r="F105" s="2">
        <v>0</v>
      </c>
      <c r="G105" s="3">
        <f t="shared" si="0"/>
        <v>457120.45392</v>
      </c>
      <c r="H105" s="3">
        <f t="shared" si="1"/>
        <v>0.61000000010244548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441900.79</v>
      </c>
      <c r="D106" s="2">
        <f>'PR-RAS'!E110</f>
        <v>432295.01</v>
      </c>
      <c r="E106" s="2">
        <v>0</v>
      </c>
      <c r="F106" s="2">
        <v>0</v>
      </c>
      <c r="G106" s="3">
        <f t="shared" si="0"/>
        <v>137181.53505000001</v>
      </c>
      <c r="H106" s="3">
        <f t="shared" si="1"/>
        <v>0.22000000003026798</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654396.52</v>
      </c>
      <c r="D107" s="2">
        <f>'PR-RAS'!E111</f>
        <v>748505.63</v>
      </c>
      <c r="E107" s="2">
        <v>0</v>
      </c>
      <c r="F107" s="2">
        <v>0</v>
      </c>
      <c r="G107" s="3">
        <f t="shared" si="0"/>
        <v>228049.22468000001</v>
      </c>
      <c r="H107" s="3">
        <f t="shared" si="1"/>
        <v>0.84999999997671694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3621259.71</v>
      </c>
      <c r="D108" s="2">
        <f>'PR-RAS'!E112</f>
        <v>2962905.4499999997</v>
      </c>
      <c r="E108" s="2">
        <v>0</v>
      </c>
      <c r="F108" s="2">
        <v>0</v>
      </c>
      <c r="G108" s="3">
        <f t="shared" si="0"/>
        <v>1021536.5552699999</v>
      </c>
      <c r="H108" s="3">
        <f t="shared" si="1"/>
        <v>0.73999999975785613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192475.16</v>
      </c>
      <c r="D110" s="2">
        <f>'PR-RAS'!E114</f>
        <v>39434.949999999997</v>
      </c>
      <c r="E110" s="2">
        <v>0</v>
      </c>
      <c r="F110" s="2">
        <v>0</v>
      </c>
      <c r="G110" s="3">
        <f t="shared" si="0"/>
        <v>29576.611539999998</v>
      </c>
      <c r="H110" s="3">
        <f t="shared" si="1"/>
        <v>0.21000000000640284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57086.49</v>
      </c>
      <c r="D111" s="2">
        <f>'PR-RAS'!E115</f>
        <v>50363.22</v>
      </c>
      <c r="E111" s="2">
        <v>0</v>
      </c>
      <c r="F111" s="2">
        <v>0</v>
      </c>
      <c r="G111" s="3">
        <f t="shared" si="0"/>
        <v>17359.422299999998</v>
      </c>
      <c r="H111" s="3">
        <f t="shared" si="1"/>
        <v>0.70999999999912689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1827687.14</v>
      </c>
      <c r="D113" s="2">
        <f>'PR-RAS'!E117</f>
        <v>2577941.98</v>
      </c>
      <c r="E113" s="2">
        <v>0</v>
      </c>
      <c r="F113" s="2">
        <v>0</v>
      </c>
      <c r="G113" s="3">
        <f t="shared" si="0"/>
        <v>782159.9632</v>
      </c>
      <c r="H113" s="3">
        <f t="shared" si="1"/>
        <v>0.15999999991618097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1544010.92</v>
      </c>
      <c r="D114" s="2">
        <f>'PR-RAS'!E118</f>
        <v>295165.3</v>
      </c>
      <c r="E114" s="2">
        <v>0</v>
      </c>
      <c r="F114" s="2">
        <v>0</v>
      </c>
      <c r="G114" s="3">
        <f t="shared" si="0"/>
        <v>241180.59176000001</v>
      </c>
      <c r="H114" s="3">
        <f t="shared" si="1"/>
        <v>0.38000000006286427</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147561959.5</v>
      </c>
      <c r="D116" s="2">
        <f>'PR-RAS'!E120</f>
        <v>142557593.47</v>
      </c>
      <c r="E116" s="2">
        <v>0</v>
      </c>
      <c r="F116" s="2">
        <v>0</v>
      </c>
      <c r="G116" s="3">
        <f t="shared" si="0"/>
        <v>49757871.840599999</v>
      </c>
      <c r="H116" s="3">
        <f t="shared" si="1"/>
        <v>0.9699999988079071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40182970.909999996</v>
      </c>
      <c r="D117" s="2">
        <f>'PR-RAS'!E121</f>
        <v>33267563.370000001</v>
      </c>
      <c r="E117" s="2">
        <v>0</v>
      </c>
      <c r="F117" s="2">
        <v>0</v>
      </c>
      <c r="G117" s="3">
        <f t="shared" si="0"/>
        <v>12379299.327400001</v>
      </c>
      <c r="H117" s="3">
        <f t="shared" si="1"/>
        <v>0.46000000461935997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107378988.59</v>
      </c>
      <c r="D118" s="2">
        <f>'PR-RAS'!E122</f>
        <v>109290030.09999999</v>
      </c>
      <c r="E118" s="2">
        <v>0</v>
      </c>
      <c r="F118" s="2">
        <v>0</v>
      </c>
      <c r="G118" s="3">
        <f t="shared" si="0"/>
        <v>38137208.70843</v>
      </c>
      <c r="H118" s="3">
        <f t="shared" si="1"/>
        <v>0.50999999046325684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398966.89999999997</v>
      </c>
      <c r="D121" s="2">
        <f>'PR-RAS'!E125</f>
        <v>324360.99</v>
      </c>
      <c r="E121" s="2">
        <v>0</v>
      </c>
      <c r="F121" s="2">
        <v>0</v>
      </c>
      <c r="G121" s="3">
        <f t="shared" si="0"/>
        <v>125722.66559999998</v>
      </c>
      <c r="H121" s="3">
        <f t="shared" si="1"/>
        <v>0.11000000004423782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23699.16</v>
      </c>
      <c r="D122" s="2">
        <f>'PR-RAS'!E126</f>
        <v>4820.91</v>
      </c>
      <c r="E122" s="2">
        <v>0</v>
      </c>
      <c r="F122" s="2">
        <v>0</v>
      </c>
      <c r="G122" s="3">
        <f t="shared" si="0"/>
        <v>4034.2585799999993</v>
      </c>
      <c r="H122" s="3">
        <f t="shared" si="1"/>
        <v>0.25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23699.16</v>
      </c>
      <c r="D123" s="2">
        <f>'PR-RAS'!E127</f>
        <v>4820.91</v>
      </c>
      <c r="E123" s="2">
        <v>0</v>
      </c>
      <c r="F123" s="2">
        <v>0</v>
      </c>
      <c r="G123" s="3">
        <f t="shared" si="0"/>
        <v>4067.5995599999992</v>
      </c>
      <c r="H123" s="3">
        <f t="shared" si="1"/>
        <v>0.25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375267.74</v>
      </c>
      <c r="D125" s="2">
        <f>'PR-RAS'!E129</f>
        <v>319540.08</v>
      </c>
      <c r="E125" s="2">
        <v>0</v>
      </c>
      <c r="F125" s="2">
        <v>0</v>
      </c>
      <c r="G125" s="3">
        <f t="shared" si="0"/>
        <v>125779.13959999999</v>
      </c>
      <c r="H125" s="3">
        <f t="shared" si="1"/>
        <v>0.34000000002561137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375267.74</v>
      </c>
      <c r="D126" s="2">
        <f>'PR-RAS'!E130</f>
        <v>319540.08</v>
      </c>
      <c r="E126" s="2">
        <v>0</v>
      </c>
      <c r="F126" s="2">
        <v>0</v>
      </c>
      <c r="G126" s="3">
        <f t="shared" si="0"/>
        <v>126793.4875</v>
      </c>
      <c r="H126" s="3">
        <f t="shared" si="1"/>
        <v>0.34000000002561137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10245462.49</v>
      </c>
      <c r="D136" s="2">
        <f>'PR-RAS'!E140</f>
        <v>15240794.24</v>
      </c>
      <c r="E136" s="2">
        <v>0</v>
      </c>
      <c r="F136" s="2">
        <v>0</v>
      </c>
      <c r="G136" s="3">
        <f t="shared" si="0"/>
        <v>5498151.8809500001</v>
      </c>
      <c r="H136" s="3">
        <f t="shared" si="1"/>
        <v>0.73000000044703484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3201924.26</v>
      </c>
      <c r="D137" s="2">
        <f>'PR-RAS'!E141</f>
        <v>4157300.28</v>
      </c>
      <c r="E137" s="2">
        <v>0</v>
      </c>
      <c r="F137" s="2">
        <v>0</v>
      </c>
      <c r="G137" s="3">
        <f t="shared" si="0"/>
        <v>1566247.3755200002</v>
      </c>
      <c r="H137" s="3">
        <f t="shared" si="1"/>
        <v>0.53999999957159162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3201924.26</v>
      </c>
      <c r="D146" s="2">
        <f>'PR-RAS'!E150</f>
        <v>4157300.28</v>
      </c>
      <c r="E146" s="2">
        <v>0</v>
      </c>
      <c r="F146" s="2">
        <v>0</v>
      </c>
      <c r="G146" s="3">
        <f t="shared" si="0"/>
        <v>1669896.0988999999</v>
      </c>
      <c r="H146" s="3">
        <f t="shared" si="1"/>
        <v>0.53999999957159162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7043538.2300000004</v>
      </c>
      <c r="D147" s="2">
        <f>'PR-RAS'!E151</f>
        <v>11083493.960000001</v>
      </c>
      <c r="E147" s="2">
        <v>0</v>
      </c>
      <c r="F147" s="2">
        <v>0</v>
      </c>
      <c r="G147" s="3">
        <f t="shared" si="0"/>
        <v>4264736.8179000001</v>
      </c>
      <c r="H147" s="3">
        <f t="shared" si="1"/>
        <v>0.26999999955296516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1543103140.95</v>
      </c>
      <c r="D148" s="2">
        <f>'PR-RAS'!E152</f>
        <v>1503528017.9699998</v>
      </c>
      <c r="E148" s="2">
        <v>0</v>
      </c>
      <c r="F148" s="2">
        <v>0</v>
      </c>
      <c r="G148" s="3">
        <f t="shared" si="0"/>
        <v>668873399.00282991</v>
      </c>
      <c r="H148" s="3">
        <f t="shared" si="1"/>
        <v>8.0000162124633789E-2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98934091.659999982</v>
      </c>
      <c r="D149" s="2">
        <f>'PR-RAS'!E153</f>
        <v>118144185.59999999</v>
      </c>
      <c r="E149" s="2">
        <v>0</v>
      </c>
      <c r="F149" s="2">
        <v>0</v>
      </c>
      <c r="G149" s="3">
        <f t="shared" si="0"/>
        <v>49612924.503279991</v>
      </c>
      <c r="H149" s="3">
        <f t="shared" si="1"/>
        <v>0.74000002443790436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79922520.649999991</v>
      </c>
      <c r="D150" s="2">
        <f>'PR-RAS'!E154</f>
        <v>95140502.039999992</v>
      </c>
      <c r="E150" s="2">
        <v>0</v>
      </c>
      <c r="F150" s="2">
        <v>0</v>
      </c>
      <c r="G150" s="3">
        <f t="shared" si="0"/>
        <v>40260325.184769996</v>
      </c>
      <c r="H150" s="3">
        <f t="shared" si="1"/>
        <v>0.39000000059604645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79508028.299999997</v>
      </c>
      <c r="D151" s="2">
        <f>'PR-RAS'!E155</f>
        <v>94505437.980000004</v>
      </c>
      <c r="E151" s="2">
        <v>0</v>
      </c>
      <c r="F151" s="2">
        <v>0</v>
      </c>
      <c r="G151" s="3">
        <f t="shared" si="0"/>
        <v>40277835.638999999</v>
      </c>
      <c r="H151" s="3">
        <f t="shared" si="1"/>
        <v>0.31999999284744263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13168.35</v>
      </c>
      <c r="D152" s="2">
        <f>'PR-RAS'!E156</f>
        <v>20472.990000000002</v>
      </c>
      <c r="E152" s="2">
        <v>0</v>
      </c>
      <c r="F152" s="2">
        <v>0</v>
      </c>
      <c r="G152" s="3">
        <f t="shared" si="0"/>
        <v>8171.2638299999999</v>
      </c>
      <c r="H152" s="3">
        <f t="shared" si="1"/>
        <v>0.35999999999876309</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401324</v>
      </c>
      <c r="D153" s="2">
        <f>'PR-RAS'!E157</f>
        <v>614591.06999999995</v>
      </c>
      <c r="E153" s="2">
        <v>0</v>
      </c>
      <c r="F153" s="2">
        <v>0</v>
      </c>
      <c r="G153" s="3">
        <f t="shared" si="0"/>
        <v>247836.93327999997</v>
      </c>
      <c r="H153" s="3">
        <f t="shared" si="1"/>
        <v>6.9999999948777258E-2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6252674.2699999996</v>
      </c>
      <c r="D155" s="2">
        <f>'PR-RAS'!E159</f>
        <v>7658512.8300000001</v>
      </c>
      <c r="E155" s="2">
        <v>0</v>
      </c>
      <c r="F155" s="2">
        <v>0</v>
      </c>
      <c r="G155" s="3">
        <f t="shared" si="0"/>
        <v>3321733.7892199997</v>
      </c>
      <c r="H155" s="3">
        <f t="shared" si="1"/>
        <v>0.43999999947845936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12758896.74</v>
      </c>
      <c r="D156" s="2">
        <f>'PR-RAS'!E160</f>
        <v>15345170.73</v>
      </c>
      <c r="E156" s="2">
        <v>0</v>
      </c>
      <c r="F156" s="2">
        <v>0</v>
      </c>
      <c r="G156" s="3">
        <f t="shared" si="0"/>
        <v>6734631.9210000001</v>
      </c>
      <c r="H156" s="3">
        <f t="shared" si="1"/>
        <v>0.52999999932944775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59657.42</v>
      </c>
      <c r="E157" s="2">
        <v>0</v>
      </c>
      <c r="F157" s="2">
        <v>0</v>
      </c>
      <c r="G157" s="3">
        <f t="shared" si="0"/>
        <v>18613.115040000001</v>
      </c>
      <c r="H157" s="3">
        <f t="shared" si="1"/>
        <v>0.41999999999825377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12758896.74</v>
      </c>
      <c r="D158" s="2">
        <f>'PR-RAS'!E162</f>
        <v>15285513.310000001</v>
      </c>
      <c r="E158" s="2">
        <v>0</v>
      </c>
      <c r="F158" s="2">
        <v>0</v>
      </c>
      <c r="G158" s="3">
        <f t="shared" si="0"/>
        <v>6802797.9675199995</v>
      </c>
      <c r="H158" s="3">
        <f t="shared" si="1"/>
        <v>0.57000000029802322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299337531.13999999</v>
      </c>
      <c r="D160" s="2">
        <f>'PR-RAS'!E164</f>
        <v>343560137.61999995</v>
      </c>
      <c r="E160" s="2">
        <v>0</v>
      </c>
      <c r="F160" s="2">
        <v>0</v>
      </c>
      <c r="G160" s="3">
        <f t="shared" si="0"/>
        <v>156846791.21441999</v>
      </c>
      <c r="H160" s="3">
        <f t="shared" si="1"/>
        <v>0.52000004053115845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1895071.94</v>
      </c>
      <c r="D161" s="2">
        <f>'PR-RAS'!E165</f>
        <v>2060319.22</v>
      </c>
      <c r="E161" s="2">
        <v>0</v>
      </c>
      <c r="F161" s="2">
        <v>0</v>
      </c>
      <c r="G161" s="3">
        <f t="shared" si="0"/>
        <v>962513.66079999995</v>
      </c>
      <c r="H161" s="3">
        <f t="shared" si="1"/>
        <v>0.28000000002793968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256339.92</v>
      </c>
      <c r="D162" s="2">
        <f>'PR-RAS'!E166</f>
        <v>305336.92</v>
      </c>
      <c r="E162" s="2">
        <v>0</v>
      </c>
      <c r="F162" s="2">
        <v>0</v>
      </c>
      <c r="G162" s="3">
        <f t="shared" si="0"/>
        <v>139589.21536</v>
      </c>
      <c r="H162" s="3">
        <f t="shared" si="1"/>
        <v>0.16000000000349246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1531106.41</v>
      </c>
      <c r="D163" s="2">
        <f>'PR-RAS'!E167</f>
        <v>1599454.86</v>
      </c>
      <c r="E163" s="2">
        <v>0</v>
      </c>
      <c r="F163" s="2">
        <v>0</v>
      </c>
      <c r="G163" s="3">
        <f t="shared" si="0"/>
        <v>766262.61306</v>
      </c>
      <c r="H163" s="3">
        <f t="shared" si="1"/>
        <v>0.54999999981373549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106425.61</v>
      </c>
      <c r="D164" s="2">
        <f>'PR-RAS'!E168</f>
        <v>152527.44</v>
      </c>
      <c r="E164" s="2">
        <v>0</v>
      </c>
      <c r="F164" s="2">
        <v>0</v>
      </c>
      <c r="G164" s="3">
        <f t="shared" si="0"/>
        <v>67071.319870000007</v>
      </c>
      <c r="H164" s="3">
        <f t="shared" si="1"/>
        <v>0.83000000000174623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1200</v>
      </c>
      <c r="D165" s="2">
        <f>'PR-RAS'!E169</f>
        <v>3000</v>
      </c>
      <c r="E165" s="2">
        <v>0</v>
      </c>
      <c r="F165" s="2">
        <v>0</v>
      </c>
      <c r="G165" s="3">
        <f t="shared" si="0"/>
        <v>1180.8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15331502.49</v>
      </c>
      <c r="D166" s="2">
        <f>'PR-RAS'!E170</f>
        <v>14035460.030000001</v>
      </c>
      <c r="E166" s="2">
        <v>0</v>
      </c>
      <c r="F166" s="2">
        <v>0</v>
      </c>
      <c r="G166" s="3">
        <f t="shared" si="0"/>
        <v>7161399.7207500013</v>
      </c>
      <c r="H166" s="3">
        <f t="shared" si="1"/>
        <v>0.52000000141561031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1295516.95</v>
      </c>
      <c r="D167" s="2">
        <f>'PR-RAS'!E171</f>
        <v>1160702.29</v>
      </c>
      <c r="E167" s="2">
        <v>0</v>
      </c>
      <c r="F167" s="2">
        <v>0</v>
      </c>
      <c r="G167" s="3">
        <f t="shared" si="0"/>
        <v>600408.97398000013</v>
      </c>
      <c r="H167" s="3">
        <f t="shared" si="1"/>
        <v>0.34000000008381903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179687.29</v>
      </c>
      <c r="D168" s="2">
        <f>'PR-RAS'!E172</f>
        <v>197321.68</v>
      </c>
      <c r="E168" s="2">
        <v>0</v>
      </c>
      <c r="F168" s="2">
        <v>0</v>
      </c>
      <c r="G168" s="3">
        <f t="shared" si="0"/>
        <v>95913.218550000005</v>
      </c>
      <c r="H168" s="3">
        <f t="shared" si="1"/>
        <v>0.61000000001513399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13251590.689999999</v>
      </c>
      <c r="D169" s="2">
        <f>'PR-RAS'!E173</f>
        <v>11941246.07</v>
      </c>
      <c r="E169" s="2">
        <v>0</v>
      </c>
      <c r="F169" s="2">
        <v>0</v>
      </c>
      <c r="G169" s="3">
        <f t="shared" si="0"/>
        <v>6238525.9154399997</v>
      </c>
      <c r="H169" s="3">
        <f t="shared" si="1"/>
        <v>0.38000000081956387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361540.06</v>
      </c>
      <c r="D170" s="2">
        <f>'PR-RAS'!E174</f>
        <v>235442.35</v>
      </c>
      <c r="E170" s="2">
        <v>0</v>
      </c>
      <c r="F170" s="2">
        <v>0</v>
      </c>
      <c r="G170" s="3">
        <f t="shared" si="0"/>
        <v>140679.78444000002</v>
      </c>
      <c r="H170" s="3">
        <f t="shared" si="1"/>
        <v>0.41000000000349246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93571.47</v>
      </c>
      <c r="D171" s="2">
        <f>'PR-RAS'!E175</f>
        <v>62248.22</v>
      </c>
      <c r="E171" s="2">
        <v>0</v>
      </c>
      <c r="F171" s="2">
        <v>0</v>
      </c>
      <c r="G171" s="3">
        <f t="shared" si="0"/>
        <v>37071.544700000006</v>
      </c>
      <c r="H171" s="3">
        <f t="shared" si="1"/>
        <v>0.69000000000232831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149596.03</v>
      </c>
      <c r="D173" s="2">
        <f>'PR-RAS'!E177</f>
        <v>438499.42</v>
      </c>
      <c r="E173" s="2">
        <v>0</v>
      </c>
      <c r="F173" s="2">
        <v>0</v>
      </c>
      <c r="G173" s="3">
        <f t="shared" si="0"/>
        <v>176574.31763999999</v>
      </c>
      <c r="H173" s="3">
        <f t="shared" si="1"/>
        <v>0.4499999999825377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270927583.33999997</v>
      </c>
      <c r="D174" s="2">
        <f>'PR-RAS'!E178</f>
        <v>312194828.77999997</v>
      </c>
      <c r="E174" s="2">
        <v>0</v>
      </c>
      <c r="F174" s="2">
        <v>0</v>
      </c>
      <c r="G174" s="3">
        <f t="shared" si="0"/>
        <v>154889882.67569995</v>
      </c>
      <c r="H174" s="3">
        <f t="shared" si="1"/>
        <v>0.56000000238418579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2198430.41</v>
      </c>
      <c r="D175" s="2">
        <f>'PR-RAS'!E179</f>
        <v>2921039.07</v>
      </c>
      <c r="E175" s="2">
        <v>0</v>
      </c>
      <c r="F175" s="2">
        <v>0</v>
      </c>
      <c r="G175" s="3">
        <f t="shared" si="0"/>
        <v>1399048.4876999999</v>
      </c>
      <c r="H175" s="3">
        <f t="shared" si="1"/>
        <v>0.47999999998137355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180145446.38</v>
      </c>
      <c r="D176" s="2">
        <f>'PR-RAS'!E180</f>
        <v>210390269.91</v>
      </c>
      <c r="E176" s="2">
        <v>0</v>
      </c>
      <c r="F176" s="2">
        <v>0</v>
      </c>
      <c r="G176" s="3">
        <f t="shared" si="0"/>
        <v>105162047.58500001</v>
      </c>
      <c r="H176" s="3">
        <f t="shared" si="1"/>
        <v>0.4699999988079071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2100300.6800000002</v>
      </c>
      <c r="D177" s="2">
        <f>'PR-RAS'!E181</f>
        <v>2567955.38</v>
      </c>
      <c r="E177" s="2">
        <v>0</v>
      </c>
      <c r="F177" s="2">
        <v>0</v>
      </c>
      <c r="G177" s="3">
        <f t="shared" si="0"/>
        <v>1273573.2134399998</v>
      </c>
      <c r="H177" s="3">
        <f t="shared" si="1"/>
        <v>0.69999999972060323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13119894.32</v>
      </c>
      <c r="D178" s="2">
        <f>'PR-RAS'!E182</f>
        <v>10841332.5</v>
      </c>
      <c r="E178" s="2">
        <v>0</v>
      </c>
      <c r="F178" s="2">
        <v>0</v>
      </c>
      <c r="G178" s="3">
        <f t="shared" si="0"/>
        <v>6160052.9996400001</v>
      </c>
      <c r="H178" s="3">
        <f t="shared" si="1"/>
        <v>0.82000000029802322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30719656.760000002</v>
      </c>
      <c r="D179" s="2">
        <f>'PR-RAS'!E183</f>
        <v>29114545.579999998</v>
      </c>
      <c r="E179" s="2">
        <v>0</v>
      </c>
      <c r="F179" s="2">
        <v>0</v>
      </c>
      <c r="G179" s="3">
        <f t="shared" si="0"/>
        <v>15832877.129759999</v>
      </c>
      <c r="H179" s="3">
        <f t="shared" si="1"/>
        <v>0.66000000014901161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867428.77</v>
      </c>
      <c r="D180" s="2">
        <f>'PR-RAS'!E184</f>
        <v>984062.5</v>
      </c>
      <c r="E180" s="2">
        <v>0</v>
      </c>
      <c r="F180" s="2">
        <v>0</v>
      </c>
      <c r="G180" s="3">
        <f t="shared" si="0"/>
        <v>507564.12482999999</v>
      </c>
      <c r="H180" s="3">
        <f t="shared" si="1"/>
        <v>0.72999999998137355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7968253.3899999997</v>
      </c>
      <c r="D181" s="2">
        <f>'PR-RAS'!E185</f>
        <v>10085558.34</v>
      </c>
      <c r="E181" s="2">
        <v>0</v>
      </c>
      <c r="F181" s="2">
        <v>0</v>
      </c>
      <c r="G181" s="3">
        <f t="shared" si="0"/>
        <v>5065086.6125999996</v>
      </c>
      <c r="H181" s="3">
        <f t="shared" si="1"/>
        <v>0.72999999951571226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6804061.1600000001</v>
      </c>
      <c r="D182" s="2">
        <f>'PR-RAS'!E186</f>
        <v>7278347.4699999997</v>
      </c>
      <c r="E182" s="2">
        <v>0</v>
      </c>
      <c r="F182" s="2">
        <v>0</v>
      </c>
      <c r="G182" s="3">
        <f t="shared" si="0"/>
        <v>3866296.8541000001</v>
      </c>
      <c r="H182" s="3">
        <f t="shared" si="1"/>
        <v>0.62999999988824129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27004111.469999999</v>
      </c>
      <c r="D183" s="2">
        <f>'PR-RAS'!E187</f>
        <v>38011718.030000001</v>
      </c>
      <c r="E183" s="2">
        <v>0</v>
      </c>
      <c r="F183" s="2">
        <v>0</v>
      </c>
      <c r="G183" s="3">
        <f t="shared" si="0"/>
        <v>18751013.650460001</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68480.42</v>
      </c>
      <c r="D184" s="2">
        <f>'PR-RAS'!E188</f>
        <v>99138.71</v>
      </c>
      <c r="E184" s="2">
        <v>0</v>
      </c>
      <c r="F184" s="2">
        <v>0</v>
      </c>
      <c r="G184" s="3">
        <f t="shared" si="0"/>
        <v>48816.684720000005</v>
      </c>
      <c r="H184" s="3">
        <f t="shared" si="1"/>
        <v>0.70999999999185093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11400</v>
      </c>
      <c r="E185" s="2">
        <v>0</v>
      </c>
      <c r="F185" s="2">
        <v>0</v>
      </c>
      <c r="G185" s="3">
        <f t="shared" ref="G185:G189" si="6">(B185/1000)*(C185*1+D185*2)</f>
        <v>4195.2</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11400</v>
      </c>
      <c r="E186" s="2">
        <v>0</v>
      </c>
      <c r="F186" s="2">
        <v>0</v>
      </c>
      <c r="G186" s="3">
        <f t="shared" si="6"/>
        <v>4218</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11114892.949999999</v>
      </c>
      <c r="D190" s="2">
        <f>'PR-RAS'!E194</f>
        <v>15158990.879999999</v>
      </c>
      <c r="E190" s="2">
        <v>0</v>
      </c>
      <c r="F190" s="2">
        <v>0</v>
      </c>
      <c r="G190" s="3">
        <f t="shared" si="0"/>
        <v>7830813.3201899985</v>
      </c>
      <c r="H190" s="3">
        <f t="shared" si="1"/>
        <v>0.17000000178813934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3596737.69</v>
      </c>
      <c r="D191" s="2">
        <f>'PR-RAS'!E195</f>
        <v>3473943.99</v>
      </c>
      <c r="E191" s="2">
        <v>0</v>
      </c>
      <c r="F191" s="2">
        <v>0</v>
      </c>
      <c r="G191" s="3">
        <f t="shared" si="0"/>
        <v>2003478.8773000001</v>
      </c>
      <c r="H191" s="3">
        <f t="shared" si="1"/>
        <v>0.31999999983236194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1590306.13</v>
      </c>
      <c r="D192" s="2">
        <f>'PR-RAS'!E196</f>
        <v>1299854.31</v>
      </c>
      <c r="E192" s="2">
        <v>0</v>
      </c>
      <c r="F192" s="2">
        <v>0</v>
      </c>
      <c r="G192" s="3">
        <f t="shared" si="0"/>
        <v>800292.81724999996</v>
      </c>
      <c r="H192" s="3">
        <f t="shared" si="1"/>
        <v>0.43999999994412065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261709.66</v>
      </c>
      <c r="D193" s="2">
        <f>'PR-RAS'!E197</f>
        <v>261123.02</v>
      </c>
      <c r="E193" s="2">
        <v>0</v>
      </c>
      <c r="F193" s="2">
        <v>0</v>
      </c>
      <c r="G193" s="3">
        <f t="shared" si="0"/>
        <v>150519.4944</v>
      </c>
      <c r="H193" s="3">
        <f t="shared" si="1"/>
        <v>0.35999999998603016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145774.85</v>
      </c>
      <c r="D194" s="2">
        <f>'PR-RAS'!E198</f>
        <v>138295.1</v>
      </c>
      <c r="E194" s="2">
        <v>0</v>
      </c>
      <c r="F194" s="2">
        <v>0</v>
      </c>
      <c r="G194" s="3">
        <f t="shared" si="0"/>
        <v>81516.454650000014</v>
      </c>
      <c r="H194" s="3">
        <f t="shared" si="1"/>
        <v>0.25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722335.16</v>
      </c>
      <c r="D195" s="2">
        <f>'PR-RAS'!E199</f>
        <v>241778.99</v>
      </c>
      <c r="E195" s="2">
        <v>0</v>
      </c>
      <c r="F195" s="2">
        <v>0</v>
      </c>
      <c r="G195" s="3">
        <f t="shared" si="0"/>
        <v>233943.26916000003</v>
      </c>
      <c r="H195" s="3">
        <f t="shared" si="1"/>
        <v>0.17000000004190952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206742.68</v>
      </c>
      <c r="D196" s="2">
        <f>'PR-RAS'!E200</f>
        <v>225645.71</v>
      </c>
      <c r="E196" s="2">
        <v>0</v>
      </c>
      <c r="F196" s="2">
        <v>0</v>
      </c>
      <c r="G196" s="3">
        <f t="shared" si="0"/>
        <v>128316.6495</v>
      </c>
      <c r="H196" s="3">
        <f t="shared" si="1"/>
        <v>0.61000000001513399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4591286.78</v>
      </c>
      <c r="D197" s="2">
        <f>'PR-RAS'!E201</f>
        <v>9518349.7599999998</v>
      </c>
      <c r="E197" s="2">
        <v>0</v>
      </c>
      <c r="F197" s="2">
        <v>0</v>
      </c>
      <c r="G197" s="3">
        <f t="shared" si="0"/>
        <v>4631085.3148000007</v>
      </c>
      <c r="H197" s="3">
        <f t="shared" si="1"/>
        <v>0.4599999999627471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8552176.1600000001</v>
      </c>
      <c r="D198" s="2">
        <f>'PR-RAS'!E202</f>
        <v>8911775.9499999993</v>
      </c>
      <c r="E198" s="2">
        <v>0</v>
      </c>
      <c r="F198" s="2">
        <v>0</v>
      </c>
      <c r="G198" s="3">
        <f t="shared" si="0"/>
        <v>5196018.4278199999</v>
      </c>
      <c r="H198" s="3">
        <f t="shared" si="1"/>
        <v>0.21000000089406967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5432860.4900000002</v>
      </c>
      <c r="D204" s="2">
        <f>'PR-RAS'!E208</f>
        <v>5980988.1299999999</v>
      </c>
      <c r="E204" s="2">
        <v>0</v>
      </c>
      <c r="F204" s="2">
        <v>0</v>
      </c>
      <c r="G204" s="3">
        <f t="shared" si="0"/>
        <v>3531151.8602500004</v>
      </c>
      <c r="H204" s="3">
        <f t="shared" si="1"/>
        <v>0.62000000011175871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1058000</v>
      </c>
      <c r="E205" s="2">
        <v>0</v>
      </c>
      <c r="F205" s="2">
        <v>0</v>
      </c>
      <c r="G205" s="3">
        <f t="shared" si="0"/>
        <v>431664</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5414725.9000000004</v>
      </c>
      <c r="D207" s="2">
        <f>'PR-RAS'!E211</f>
        <v>4922988.13</v>
      </c>
      <c r="E207" s="2">
        <v>0</v>
      </c>
      <c r="F207" s="2">
        <v>0</v>
      </c>
      <c r="G207" s="3">
        <f t="shared" si="0"/>
        <v>3143704.6449599997</v>
      </c>
      <c r="H207" s="3">
        <f t="shared" si="1"/>
        <v>0.22999999951571226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18134.59</v>
      </c>
      <c r="D209" s="2">
        <f>'PR-RAS'!E213</f>
        <v>0</v>
      </c>
      <c r="E209" s="2">
        <v>0</v>
      </c>
      <c r="F209" s="2">
        <v>0</v>
      </c>
      <c r="G209" s="3">
        <f t="shared" si="0"/>
        <v>3771.9947199999997</v>
      </c>
      <c r="H209" s="3">
        <f t="shared" si="1"/>
        <v>0.40999999999985448</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3119315.67</v>
      </c>
      <c r="D212" s="2">
        <f>'PR-RAS'!E216</f>
        <v>2930787.8200000003</v>
      </c>
      <c r="E212" s="2">
        <v>0</v>
      </c>
      <c r="F212" s="2">
        <v>0</v>
      </c>
      <c r="G212" s="3">
        <f t="shared" si="0"/>
        <v>1894968.06641</v>
      </c>
      <c r="H212" s="3">
        <f t="shared" si="1"/>
        <v>0.50999999977648258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315849.15000000002</v>
      </c>
      <c r="D213" s="2">
        <f>'PR-RAS'!E217</f>
        <v>343992.89</v>
      </c>
      <c r="E213" s="2">
        <v>0</v>
      </c>
      <c r="F213" s="2">
        <v>0</v>
      </c>
      <c r="G213" s="3">
        <f t="shared" si="0"/>
        <v>212813.00516</v>
      </c>
      <c r="H213" s="3">
        <f t="shared" si="1"/>
        <v>0.26000000000931323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2696905.41</v>
      </c>
      <c r="D215" s="2">
        <f>'PR-RAS'!E219</f>
        <v>2493726.5</v>
      </c>
      <c r="E215" s="2">
        <v>0</v>
      </c>
      <c r="F215" s="2">
        <v>0</v>
      </c>
      <c r="G215" s="3">
        <f t="shared" si="0"/>
        <v>1644452.6997400001</v>
      </c>
      <c r="H215" s="3">
        <f t="shared" si="1"/>
        <v>0.91000000014901161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106561.11</v>
      </c>
      <c r="D216" s="2">
        <f>'PR-RAS'!E220</f>
        <v>93068.43</v>
      </c>
      <c r="E216" s="2">
        <v>0</v>
      </c>
      <c r="F216" s="2">
        <v>0</v>
      </c>
      <c r="G216" s="3">
        <f t="shared" si="0"/>
        <v>62930.063549999992</v>
      </c>
      <c r="H216" s="3">
        <f t="shared" si="1"/>
        <v>0.53999999999359716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217988470.88999999</v>
      </c>
      <c r="D217" s="2">
        <f>'PR-RAS'!E221</f>
        <v>250529804.48000002</v>
      </c>
      <c r="E217" s="2">
        <v>0</v>
      </c>
      <c r="F217" s="2">
        <v>0</v>
      </c>
      <c r="G217" s="3">
        <f t="shared" si="0"/>
        <v>155314385.24759999</v>
      </c>
      <c r="H217" s="3">
        <f t="shared" si="1"/>
        <v>0.59000003337860107</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212260113.19</v>
      </c>
      <c r="D218" s="2">
        <f>'PR-RAS'!E222</f>
        <v>243293593.30000001</v>
      </c>
      <c r="E218" s="2">
        <v>0</v>
      </c>
      <c r="F218" s="2">
        <v>0</v>
      </c>
      <c r="G218" s="3">
        <f t="shared" si="0"/>
        <v>151649864.05442998</v>
      </c>
      <c r="H218" s="3">
        <f t="shared" si="1"/>
        <v>0.49000000953674316</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212260113.19</v>
      </c>
      <c r="D220" s="2">
        <f>'PR-RAS'!E224</f>
        <v>243293593.30000001</v>
      </c>
      <c r="E220" s="2">
        <v>0</v>
      </c>
      <c r="F220" s="2">
        <v>0</v>
      </c>
      <c r="G220" s="3">
        <f t="shared" si="0"/>
        <v>153047558.65401</v>
      </c>
      <c r="H220" s="3">
        <f t="shared" si="1"/>
        <v>0.49000000953674316</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5728357.7000000002</v>
      </c>
      <c r="D221" s="2">
        <f>'PR-RAS'!E225</f>
        <v>7236211.1799999997</v>
      </c>
      <c r="E221" s="2">
        <v>0</v>
      </c>
      <c r="F221" s="2">
        <v>0</v>
      </c>
      <c r="G221" s="3">
        <f t="shared" si="0"/>
        <v>4444171.6131999996</v>
      </c>
      <c r="H221" s="3">
        <f t="shared" si="1"/>
        <v>0.47999999951571226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1982016.7</v>
      </c>
      <c r="D223" s="2">
        <f>'PR-RAS'!E227</f>
        <v>1936847.68</v>
      </c>
      <c r="E223" s="2">
        <v>0</v>
      </c>
      <c r="F223" s="2">
        <v>0</v>
      </c>
      <c r="G223" s="3">
        <f t="shared" si="0"/>
        <v>1299968.0773199999</v>
      </c>
      <c r="H223" s="3">
        <f t="shared" si="1"/>
        <v>0.62000000011175871</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3746341</v>
      </c>
      <c r="D224" s="2">
        <f>'PR-RAS'!E228</f>
        <v>5299363.5</v>
      </c>
      <c r="E224" s="2">
        <v>0</v>
      </c>
      <c r="F224" s="2">
        <v>0</v>
      </c>
      <c r="G224" s="3">
        <f t="shared" si="0"/>
        <v>3198950.1639999999</v>
      </c>
      <c r="H224" s="3">
        <f t="shared" si="1"/>
        <v>0.5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488260283.43999994</v>
      </c>
      <c r="D226" s="2">
        <f>'PR-RAS'!E230</f>
        <v>583276960.88999999</v>
      </c>
      <c r="E226" s="2">
        <v>0</v>
      </c>
      <c r="F226" s="2">
        <v>0</v>
      </c>
      <c r="G226" s="3">
        <f t="shared" si="0"/>
        <v>372333196.17449999</v>
      </c>
      <c r="H226" s="3">
        <f t="shared" si="1"/>
        <v>0.54999995231628418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22069145.440000001</v>
      </c>
      <c r="D233" s="2">
        <f>'PR-RAS'!E237</f>
        <v>20000</v>
      </c>
      <c r="E233" s="2">
        <v>0</v>
      </c>
      <c r="F233" s="2">
        <v>0</v>
      </c>
      <c r="G233" s="3">
        <f t="shared" si="0"/>
        <v>5129321.7420800002</v>
      </c>
      <c r="H233" s="3">
        <f t="shared" si="1"/>
        <v>0.44000000134110451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21923559.09</v>
      </c>
      <c r="D234" s="2">
        <f>'PR-RAS'!E238</f>
        <v>20000</v>
      </c>
      <c r="E234" s="2">
        <v>0</v>
      </c>
      <c r="F234" s="2">
        <v>0</v>
      </c>
      <c r="G234" s="3">
        <f t="shared" si="0"/>
        <v>5117509.2679700004</v>
      </c>
      <c r="H234" s="3">
        <f t="shared" si="1"/>
        <v>8.9999999850988388E-2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145586.35</v>
      </c>
      <c r="D235" s="2">
        <f>'PR-RAS'!E239</f>
        <v>0</v>
      </c>
      <c r="E235" s="2">
        <v>0</v>
      </c>
      <c r="F235" s="2">
        <v>0</v>
      </c>
      <c r="G235" s="3">
        <f t="shared" si="0"/>
        <v>34067.205900000001</v>
      </c>
      <c r="H235" s="3">
        <f t="shared" si="1"/>
        <v>0.35000000000582077</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11860881.630000001</v>
      </c>
      <c r="D242" s="2">
        <f>'PR-RAS'!E246</f>
        <v>28755754.68</v>
      </c>
      <c r="E242" s="2">
        <v>0</v>
      </c>
      <c r="F242" s="2">
        <v>0</v>
      </c>
      <c r="G242" s="3">
        <f t="shared" si="0"/>
        <v>16718746.228589999</v>
      </c>
      <c r="H242" s="3">
        <f t="shared" si="1"/>
        <v>0.68999999947845936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11860881.630000001</v>
      </c>
      <c r="D243" s="2">
        <f>'PR-RAS'!E247</f>
        <v>28755754.68</v>
      </c>
      <c r="E243" s="2">
        <v>0</v>
      </c>
      <c r="F243" s="2">
        <v>0</v>
      </c>
      <c r="G243" s="3">
        <f t="shared" si="0"/>
        <v>16788118.619579997</v>
      </c>
      <c r="H243" s="3">
        <f t="shared" si="1"/>
        <v>0.68999999947845936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446204750.85999995</v>
      </c>
      <c r="D246" s="2">
        <f>'PR-RAS'!E250</f>
        <v>544265184.88999999</v>
      </c>
      <c r="E246" s="2">
        <v>0</v>
      </c>
      <c r="F246" s="2">
        <v>0</v>
      </c>
      <c r="G246" s="3">
        <f t="shared" si="0"/>
        <v>376010104.55679995</v>
      </c>
      <c r="H246" s="3">
        <f t="shared" si="1"/>
        <v>0.25000005960464478</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414728629.01999998</v>
      </c>
      <c r="D247" s="2">
        <f>'PR-RAS'!E251</f>
        <v>523775038.30000001</v>
      </c>
      <c r="E247" s="2">
        <v>0</v>
      </c>
      <c r="F247" s="2">
        <v>0</v>
      </c>
      <c r="G247" s="3">
        <f t="shared" si="0"/>
        <v>359720561.58251995</v>
      </c>
      <c r="H247" s="3">
        <f t="shared" si="1"/>
        <v>0.31999999284744263</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30453484.149999999</v>
      </c>
      <c r="D248" s="2">
        <f>'PR-RAS'!E252</f>
        <v>19186663.620000001</v>
      </c>
      <c r="E248" s="2">
        <v>0</v>
      </c>
      <c r="F248" s="2">
        <v>0</v>
      </c>
      <c r="G248" s="3">
        <f t="shared" si="0"/>
        <v>17000222.41333</v>
      </c>
      <c r="H248" s="3">
        <f t="shared" si="1"/>
        <v>0.5299999974668026</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1022637.69</v>
      </c>
      <c r="D249" s="2">
        <f>'PR-RAS'!E253</f>
        <v>1303482.97</v>
      </c>
      <c r="E249" s="2">
        <v>0</v>
      </c>
      <c r="F249" s="2">
        <v>0</v>
      </c>
      <c r="G249" s="3">
        <f t="shared" si="0"/>
        <v>900141.70023999992</v>
      </c>
      <c r="H249" s="3">
        <f t="shared" si="1"/>
        <v>0.34000000008381903</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41625.69</v>
      </c>
      <c r="E250" s="2">
        <v>0</v>
      </c>
      <c r="F250" s="2">
        <v>0</v>
      </c>
      <c r="G250" s="3">
        <f t="shared" si="0"/>
        <v>20729.59362</v>
      </c>
      <c r="H250" s="3">
        <f t="shared" si="1"/>
        <v>0.30999999999767169</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41625.69</v>
      </c>
      <c r="E251" s="2">
        <v>0</v>
      </c>
      <c r="F251" s="2">
        <v>0</v>
      </c>
      <c r="G251" s="3">
        <f t="shared" si="0"/>
        <v>20812.845000000001</v>
      </c>
      <c r="H251" s="3">
        <f t="shared" si="1"/>
        <v>0.30999999999767169</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8125505.5099999998</v>
      </c>
      <c r="D253" s="2">
        <f>'PR-RAS'!E257</f>
        <v>10194395.629999999</v>
      </c>
      <c r="E253" s="2">
        <v>0</v>
      </c>
      <c r="F253" s="2">
        <v>0</v>
      </c>
      <c r="G253" s="3">
        <f t="shared" si="0"/>
        <v>7185602.7860399988</v>
      </c>
      <c r="H253" s="3">
        <f t="shared" si="1"/>
        <v>0.8600000012665987</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3696942.68</v>
      </c>
      <c r="D254" s="2">
        <f>'PR-RAS'!E258</f>
        <v>5169329.24</v>
      </c>
      <c r="E254" s="2">
        <v>0</v>
      </c>
      <c r="F254" s="2">
        <v>0</v>
      </c>
      <c r="G254" s="3">
        <f t="shared" si="0"/>
        <v>3551007.0934800003</v>
      </c>
      <c r="H254" s="3">
        <f t="shared" si="1"/>
        <v>0.56000000005587935</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1203000</v>
      </c>
      <c r="D255" s="2">
        <f>'PR-RAS'!E259</f>
        <v>97316.5</v>
      </c>
      <c r="E255" s="2">
        <v>0</v>
      </c>
      <c r="F255" s="2">
        <v>0</v>
      </c>
      <c r="G255" s="3">
        <f t="shared" si="0"/>
        <v>354998.78200000001</v>
      </c>
      <c r="H255" s="3">
        <f t="shared" si="1"/>
        <v>0.5</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3225562.83</v>
      </c>
      <c r="D256" s="2">
        <f>'PR-RAS'!E260</f>
        <v>4927749.8899999997</v>
      </c>
      <c r="E256" s="2">
        <v>0</v>
      </c>
      <c r="F256" s="2">
        <v>0</v>
      </c>
      <c r="G256" s="3">
        <f t="shared" si="0"/>
        <v>3335670.9655499998</v>
      </c>
      <c r="H256" s="3">
        <f t="shared" si="1"/>
        <v>0.28000000026077032</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65111123.450000003</v>
      </c>
      <c r="D258" s="2">
        <f>'PR-RAS'!E262</f>
        <v>74965737.349999994</v>
      </c>
      <c r="E258" s="2">
        <v>0</v>
      </c>
      <c r="F258" s="2">
        <v>0</v>
      </c>
      <c r="G258" s="3">
        <f t="shared" si="0"/>
        <v>55265947.724549994</v>
      </c>
      <c r="H258" s="3">
        <f t="shared" si="1"/>
        <v>0.79999999701976776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65111123.450000003</v>
      </c>
      <c r="D265" s="2">
        <f>'PR-RAS'!E269</f>
        <v>74965737.349999994</v>
      </c>
      <c r="E265" s="2">
        <v>0</v>
      </c>
      <c r="F265" s="2">
        <v>0</v>
      </c>
      <c r="G265" s="3">
        <f t="shared" si="0"/>
        <v>56771245.911599994</v>
      </c>
      <c r="H265" s="3">
        <f t="shared" si="1"/>
        <v>0.79999999701976776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40945499.759999998</v>
      </c>
      <c r="D266" s="2">
        <f>'PR-RAS'!E270</f>
        <v>44757074.75</v>
      </c>
      <c r="E266" s="2">
        <v>0</v>
      </c>
      <c r="F266" s="2">
        <v>0</v>
      </c>
      <c r="G266" s="3">
        <f t="shared" si="0"/>
        <v>34571807.053899996</v>
      </c>
      <c r="H266" s="3">
        <f t="shared" si="1"/>
        <v>0.49000000208616257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24165623.690000001</v>
      </c>
      <c r="D267" s="2">
        <f>'PR-RAS'!E271</f>
        <v>30208662.600000001</v>
      </c>
      <c r="E267" s="2">
        <v>0</v>
      </c>
      <c r="F267" s="2">
        <v>0</v>
      </c>
      <c r="G267" s="3">
        <f t="shared" si="0"/>
        <v>22499064.404740002</v>
      </c>
      <c r="H267" s="3">
        <f t="shared" si="1"/>
        <v>0.70999999716877937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364919464.21000004</v>
      </c>
      <c r="D269" s="2">
        <f>'PR-RAS'!E273</f>
        <v>124139416.08000001</v>
      </c>
      <c r="E269" s="2">
        <v>0</v>
      </c>
      <c r="F269" s="2">
        <v>0</v>
      </c>
      <c r="G269" s="3">
        <f t="shared" si="0"/>
        <v>164337143.42716005</v>
      </c>
      <c r="H269" s="3">
        <f t="shared" si="1"/>
        <v>0.29000005125999451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74831360.340000004</v>
      </c>
      <c r="D270" s="2">
        <f>'PR-RAS'!E274</f>
        <v>90953284.030000001</v>
      </c>
      <c r="E270" s="2">
        <v>0</v>
      </c>
      <c r="F270" s="2">
        <v>0</v>
      </c>
      <c r="G270" s="3">
        <f t="shared" si="0"/>
        <v>69062502.739600003</v>
      </c>
      <c r="H270" s="3">
        <f t="shared" si="1"/>
        <v>0.37000000476837158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74684547.079999998</v>
      </c>
      <c r="D271" s="2">
        <f>'PR-RAS'!E275</f>
        <v>90710997.640000001</v>
      </c>
      <c r="E271" s="2">
        <v>0</v>
      </c>
      <c r="F271" s="2">
        <v>0</v>
      </c>
      <c r="G271" s="3">
        <f t="shared" si="0"/>
        <v>69148766.43720001</v>
      </c>
      <c r="H271" s="3">
        <f t="shared" si="1"/>
        <v>0.43999999761581421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29884.09</v>
      </c>
      <c r="D272" s="2">
        <f>'PR-RAS'!E276</f>
        <v>9700.1200000000008</v>
      </c>
      <c r="E272" s="2">
        <v>0</v>
      </c>
      <c r="F272" s="2">
        <v>0</v>
      </c>
      <c r="G272" s="3">
        <f t="shared" si="0"/>
        <v>13356.053430000002</v>
      </c>
      <c r="H272" s="3">
        <f t="shared" si="1"/>
        <v>0.21000000000094587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116929.17</v>
      </c>
      <c r="D273" s="2">
        <f>'PR-RAS'!E277</f>
        <v>232586.27</v>
      </c>
      <c r="E273" s="2">
        <v>0</v>
      </c>
      <c r="F273" s="2">
        <v>0</v>
      </c>
      <c r="G273" s="3">
        <f t="shared" si="0"/>
        <v>158331.66511999999</v>
      </c>
      <c r="H273" s="3">
        <f t="shared" si="1"/>
        <v>0.43999999998777639</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786138.76</v>
      </c>
      <c r="D274" s="2">
        <f>'PR-RAS'!E278</f>
        <v>235024.37</v>
      </c>
      <c r="E274" s="2">
        <v>0</v>
      </c>
      <c r="F274" s="2">
        <v>0</v>
      </c>
      <c r="G274" s="3">
        <f t="shared" si="0"/>
        <v>342939.1875</v>
      </c>
      <c r="H274" s="3">
        <f t="shared" si="1"/>
        <v>0.60999999998603016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786138.76</v>
      </c>
      <c r="D276" s="2">
        <f>'PR-RAS'!E280</f>
        <v>235024.37</v>
      </c>
      <c r="E276" s="2">
        <v>0</v>
      </c>
      <c r="F276" s="2">
        <v>0</v>
      </c>
      <c r="G276" s="3">
        <f t="shared" si="12"/>
        <v>345451.5625</v>
      </c>
      <c r="H276" s="3">
        <f t="shared" si="13"/>
        <v>0.60999999998603016</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8396858.8100000005</v>
      </c>
      <c r="D279" s="2">
        <f>'PR-RAS'!E283</f>
        <v>3700402.67</v>
      </c>
      <c r="E279" s="2">
        <v>0</v>
      </c>
      <c r="F279" s="2">
        <v>0</v>
      </c>
      <c r="G279" s="3">
        <f t="shared" si="12"/>
        <v>4391750.6337000001</v>
      </c>
      <c r="H279" s="3">
        <f t="shared" si="13"/>
        <v>0.51999999955296516</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7862668.3200000003</v>
      </c>
      <c r="D280" s="2">
        <f>'PR-RAS'!E284</f>
        <v>3347723.23</v>
      </c>
      <c r="E280" s="2">
        <v>0</v>
      </c>
      <c r="F280" s="2">
        <v>0</v>
      </c>
      <c r="G280" s="3">
        <f t="shared" si="12"/>
        <v>4061714.0236200006</v>
      </c>
      <c r="H280" s="3">
        <f t="shared" si="13"/>
        <v>0.55000000027939677</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534190.49</v>
      </c>
      <c r="D284" s="2">
        <f>'PR-RAS'!E288</f>
        <v>352679.44</v>
      </c>
      <c r="E284" s="2">
        <v>0</v>
      </c>
      <c r="F284" s="2">
        <v>0</v>
      </c>
      <c r="G284" s="3">
        <f t="shared" si="12"/>
        <v>350792.47171000001</v>
      </c>
      <c r="H284" s="3">
        <f t="shared" si="13"/>
        <v>0.92999999999301508</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280905106.30000001</v>
      </c>
      <c r="D285" s="2">
        <f>'PR-RAS'!E289</f>
        <v>29250705.010000002</v>
      </c>
      <c r="E285" s="2">
        <v>0</v>
      </c>
      <c r="F285" s="2">
        <v>0</v>
      </c>
      <c r="G285" s="3">
        <f t="shared" si="12"/>
        <v>96391450.634879991</v>
      </c>
      <c r="H285" s="3">
        <f t="shared" si="13"/>
        <v>0.31000001356005669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280905106.30000001</v>
      </c>
      <c r="D286" s="2">
        <f>'PR-RAS'!E290</f>
        <v>29250705.010000002</v>
      </c>
      <c r="E286" s="2">
        <v>0</v>
      </c>
      <c r="F286" s="2">
        <v>0</v>
      </c>
      <c r="G286" s="3">
        <f t="shared" si="12"/>
        <v>96730857.151199996</v>
      </c>
      <c r="H286" s="3">
        <f t="shared" si="13"/>
        <v>0.31000001356005669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1543103140.95</v>
      </c>
      <c r="D295" s="2">
        <f>'PR-RAS'!E299</f>
        <v>1503528017.9699998</v>
      </c>
      <c r="E295" s="2">
        <v>0</v>
      </c>
      <c r="F295" s="2">
        <v>0</v>
      </c>
      <c r="G295" s="3">
        <f t="shared" si="12"/>
        <v>1337746798.0056598</v>
      </c>
      <c r="H295" s="3">
        <f t="shared" si="13"/>
        <v>8.0000162124633789E-2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68295746.620000124</v>
      </c>
      <c r="D296" s="2">
        <f>'PR-RAS'!E300</f>
        <v>266674783.43000031</v>
      </c>
      <c r="E296" s="2">
        <v>0</v>
      </c>
      <c r="F296" s="2">
        <v>0</v>
      </c>
      <c r="G296" s="3">
        <f t="shared" si="12"/>
        <v>177485367.4766002</v>
      </c>
      <c r="H296" s="3">
        <f t="shared" si="13"/>
        <v>0.81000018119812012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1088868381.73</v>
      </c>
      <c r="D298" s="2">
        <f>'PR-RAS'!E302</f>
        <v>1142776347.9000001</v>
      </c>
      <c r="E298" s="2">
        <v>0</v>
      </c>
      <c r="F298" s="2">
        <v>0</v>
      </c>
      <c r="G298" s="3">
        <f t="shared" si="12"/>
        <v>1002203060.02641</v>
      </c>
      <c r="H298" s="3">
        <f t="shared" si="13"/>
        <v>0.36999988555908203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55975132.960000001</v>
      </c>
      <c r="D300" s="2">
        <f>'PR-RAS'!E304</f>
        <v>51050095.399999999</v>
      </c>
      <c r="E300" s="2">
        <v>0</v>
      </c>
      <c r="F300" s="2">
        <v>0</v>
      </c>
      <c r="G300" s="3">
        <f t="shared" si="12"/>
        <v>47264521.804239996</v>
      </c>
      <c r="H300" s="3">
        <f t="shared" si="13"/>
        <v>0.43999999761581421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228.3</v>
      </c>
      <c r="D301" s="2">
        <f>'PR-RAS'!E305</f>
        <v>220.27</v>
      </c>
      <c r="E301" s="2">
        <v>0</v>
      </c>
      <c r="F301" s="2">
        <v>0</v>
      </c>
      <c r="G301" s="3">
        <f t="shared" si="12"/>
        <v>200.65200000000002</v>
      </c>
      <c r="H301" s="3">
        <f t="shared" si="13"/>
        <v>0.5700000000000216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248115899.61000001</v>
      </c>
      <c r="D303" s="2">
        <f>'PR-RAS'!E308</f>
        <v>7207779.2699999996</v>
      </c>
      <c r="E303" s="2">
        <v>0</v>
      </c>
      <c r="F303" s="2">
        <v>0</v>
      </c>
      <c r="G303" s="3">
        <f t="shared" si="12"/>
        <v>79284500.361300007</v>
      </c>
      <c r="H303" s="3">
        <f t="shared" si="13"/>
        <v>0.65999998524785042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37298774.339999996</v>
      </c>
      <c r="D304" s="2">
        <f>'PR-RAS'!E309</f>
        <v>3157913.43</v>
      </c>
      <c r="E304" s="2">
        <v>0</v>
      </c>
      <c r="F304" s="2">
        <v>0</v>
      </c>
      <c r="G304" s="3">
        <f t="shared" si="12"/>
        <v>13215224.163599998</v>
      </c>
      <c r="H304" s="3">
        <f t="shared" si="13"/>
        <v>0.76999999629333615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37166703.079999998</v>
      </c>
      <c r="D305" s="2">
        <f>'PR-RAS'!E310</f>
        <v>2904979.35</v>
      </c>
      <c r="E305" s="2">
        <v>0</v>
      </c>
      <c r="F305" s="2">
        <v>0</v>
      </c>
      <c r="G305" s="3">
        <f t="shared" si="12"/>
        <v>13064905.181120001</v>
      </c>
      <c r="H305" s="3">
        <f t="shared" si="13"/>
        <v>0.42999999830499291</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37166703.079999998</v>
      </c>
      <c r="D306" s="2">
        <f>'PR-RAS'!E311</f>
        <v>2904979.35</v>
      </c>
      <c r="E306" s="2">
        <v>0</v>
      </c>
      <c r="F306" s="2">
        <v>0</v>
      </c>
      <c r="G306" s="3">
        <f t="shared" si="12"/>
        <v>13107881.842900001</v>
      </c>
      <c r="H306" s="3">
        <f t="shared" si="13"/>
        <v>0.42999999830499291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132071.26</v>
      </c>
      <c r="D309" s="2">
        <f>'PR-RAS'!E314</f>
        <v>252934.08000000002</v>
      </c>
      <c r="E309" s="2">
        <v>0</v>
      </c>
      <c r="F309" s="2">
        <v>0</v>
      </c>
      <c r="G309" s="3">
        <f t="shared" si="12"/>
        <v>196485.34136000002</v>
      </c>
      <c r="H309" s="3">
        <f t="shared" si="13"/>
        <v>0.34000000002561137</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52163.62</v>
      </c>
      <c r="D313" s="2">
        <f>'PR-RAS'!E318</f>
        <v>114236.66</v>
      </c>
      <c r="E313" s="2">
        <v>0</v>
      </c>
      <c r="F313" s="2">
        <v>0</v>
      </c>
      <c r="G313" s="3">
        <f t="shared" si="12"/>
        <v>87558.725279999999</v>
      </c>
      <c r="H313" s="3">
        <f t="shared" si="13"/>
        <v>0.7199999999938882</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79907.64</v>
      </c>
      <c r="D315" s="2">
        <f>'PR-RAS'!E320</f>
        <v>138697.42000000001</v>
      </c>
      <c r="E315" s="2">
        <v>0</v>
      </c>
      <c r="F315" s="2">
        <v>0</v>
      </c>
      <c r="G315" s="3">
        <f t="shared" si="12"/>
        <v>112192.97872000001</v>
      </c>
      <c r="H315" s="3">
        <f t="shared" si="13"/>
        <v>0.78000000001338776</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210817125.27000001</v>
      </c>
      <c r="D316" s="2">
        <f>'PR-RAS'!E321</f>
        <v>4049865.84</v>
      </c>
      <c r="E316" s="2">
        <v>0</v>
      </c>
      <c r="F316" s="2">
        <v>0</v>
      </c>
      <c r="G316" s="3">
        <f t="shared" si="12"/>
        <v>68958809.939250007</v>
      </c>
      <c r="H316" s="3">
        <f t="shared" si="13"/>
        <v>0.43000001087784767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199332175.27000001</v>
      </c>
      <c r="D317" s="2">
        <f>'PR-RAS'!E322</f>
        <v>4048865.84</v>
      </c>
      <c r="E317" s="2">
        <v>0</v>
      </c>
      <c r="F317" s="2">
        <v>0</v>
      </c>
      <c r="G317" s="3">
        <f t="shared" si="12"/>
        <v>65547850.596200004</v>
      </c>
      <c r="H317" s="3">
        <f t="shared" si="13"/>
        <v>0.43000001087784767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3486537.08</v>
      </c>
      <c r="D318" s="2">
        <f>'PR-RAS'!E323</f>
        <v>3632437.12</v>
      </c>
      <c r="E318" s="2">
        <v>0</v>
      </c>
      <c r="F318" s="2">
        <v>0</v>
      </c>
      <c r="G318" s="3">
        <f t="shared" si="12"/>
        <v>3408197.3884400004</v>
      </c>
      <c r="H318" s="3">
        <f t="shared" si="13"/>
        <v>0.20000000018626451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195845638.19</v>
      </c>
      <c r="D319" s="2">
        <f>'PR-RAS'!E324</f>
        <v>416428.72</v>
      </c>
      <c r="E319" s="2">
        <v>0</v>
      </c>
      <c r="F319" s="2">
        <v>0</v>
      </c>
      <c r="G319" s="3">
        <f t="shared" si="12"/>
        <v>62543761.610339999</v>
      </c>
      <c r="H319" s="3">
        <f t="shared" si="13"/>
        <v>0.46999999764375389</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11462500</v>
      </c>
      <c r="D322" s="2">
        <f>'PR-RAS'!E327</f>
        <v>0</v>
      </c>
      <c r="E322" s="2">
        <v>0</v>
      </c>
      <c r="F322" s="2">
        <v>0</v>
      </c>
      <c r="G322" s="3">
        <f t="shared" si="12"/>
        <v>3679462.5</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11462500</v>
      </c>
      <c r="D329" s="2">
        <f>'PR-RAS'!E334</f>
        <v>0</v>
      </c>
      <c r="E329" s="2">
        <v>0</v>
      </c>
      <c r="F329" s="2">
        <v>0</v>
      </c>
      <c r="G329" s="3">
        <f t="shared" si="12"/>
        <v>3759700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22450</v>
      </c>
      <c r="D331" s="2">
        <f>'PR-RAS'!E336</f>
        <v>1000</v>
      </c>
      <c r="E331" s="2">
        <v>0</v>
      </c>
      <c r="F331" s="2">
        <v>0</v>
      </c>
      <c r="G331" s="3">
        <f t="shared" si="12"/>
        <v>8068.5</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22450</v>
      </c>
      <c r="D332" s="2">
        <f>'PR-RAS'!E337</f>
        <v>1000</v>
      </c>
      <c r="E332" s="2">
        <v>0</v>
      </c>
      <c r="F332" s="2">
        <v>0</v>
      </c>
      <c r="G332" s="3">
        <f t="shared" si="12"/>
        <v>8092.9500000000007</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193070675.25999999</v>
      </c>
      <c r="D355" s="2">
        <f>'PR-RAS'!E360</f>
        <v>282643555.32999998</v>
      </c>
      <c r="E355" s="2">
        <v>0</v>
      </c>
      <c r="F355" s="2">
        <v>0</v>
      </c>
      <c r="G355" s="3">
        <f t="shared" si="12"/>
        <v>268458656.21567994</v>
      </c>
      <c r="H355" s="3">
        <f t="shared" si="13"/>
        <v>0.5899999737739563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8112860.0099999998</v>
      </c>
      <c r="D356" s="2">
        <f>'PR-RAS'!E361</f>
        <v>3455333.32</v>
      </c>
      <c r="E356" s="2">
        <v>0</v>
      </c>
      <c r="F356" s="2">
        <v>0</v>
      </c>
      <c r="G356" s="3">
        <f t="shared" si="12"/>
        <v>5333351.9607499996</v>
      </c>
      <c r="H356" s="3">
        <f t="shared" si="13"/>
        <v>0.32999999960884452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6720544.3200000003</v>
      </c>
      <c r="D357" s="2">
        <f>'PR-RAS'!E362</f>
        <v>3056230.71</v>
      </c>
      <c r="E357" s="2">
        <v>0</v>
      </c>
      <c r="F357" s="2">
        <v>0</v>
      </c>
      <c r="G357" s="3">
        <f t="shared" si="12"/>
        <v>4568550.0434400002</v>
      </c>
      <c r="H357" s="3">
        <f t="shared" si="13"/>
        <v>0.61000000033527613</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6720544.3200000003</v>
      </c>
      <c r="D358" s="2">
        <f>'PR-RAS'!E363</f>
        <v>3056230.71</v>
      </c>
      <c r="E358" s="2">
        <v>0</v>
      </c>
      <c r="F358" s="2">
        <v>0</v>
      </c>
      <c r="G358" s="3">
        <f t="shared" si="12"/>
        <v>4581383.0491800001</v>
      </c>
      <c r="H358" s="3">
        <f t="shared" si="13"/>
        <v>0.61000000033527613</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1392315.69</v>
      </c>
      <c r="D361" s="2">
        <f>'PR-RAS'!E366</f>
        <v>399102.61</v>
      </c>
      <c r="E361" s="2">
        <v>0</v>
      </c>
      <c r="F361" s="2">
        <v>0</v>
      </c>
      <c r="G361" s="3">
        <f t="shared" si="12"/>
        <v>788587.52760000003</v>
      </c>
      <c r="H361" s="3">
        <f t="shared" si="13"/>
        <v>0.70000000006984919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1392315.69</v>
      </c>
      <c r="D364" s="2">
        <f>'PR-RAS'!E369</f>
        <v>399102.61</v>
      </c>
      <c r="E364" s="2">
        <v>0</v>
      </c>
      <c r="F364" s="2">
        <v>0</v>
      </c>
      <c r="G364" s="3">
        <f t="shared" si="12"/>
        <v>795159.09033000004</v>
      </c>
      <c r="H364" s="3">
        <f t="shared" si="13"/>
        <v>0.70000000006984919</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132184674.47999999</v>
      </c>
      <c r="D368" s="2">
        <f>'PR-RAS'!E373</f>
        <v>191082473.81</v>
      </c>
      <c r="E368" s="2">
        <v>0</v>
      </c>
      <c r="F368" s="2">
        <v>0</v>
      </c>
      <c r="G368" s="3">
        <f t="shared" si="12"/>
        <v>188766311.3107</v>
      </c>
      <c r="H368" s="3">
        <f t="shared" si="13"/>
        <v>0.66999998688697815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110919106.78</v>
      </c>
      <c r="D369" s="2">
        <f>'PR-RAS'!E374</f>
        <v>174287706.73000002</v>
      </c>
      <c r="E369" s="2">
        <v>0</v>
      </c>
      <c r="F369" s="2">
        <v>0</v>
      </c>
      <c r="G369" s="3">
        <f t="shared" si="12"/>
        <v>169093983.44832</v>
      </c>
      <c r="H369" s="3">
        <f t="shared" si="13"/>
        <v>0.48999997973442078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503009</v>
      </c>
      <c r="D370" s="2">
        <f>'PR-RAS'!E375</f>
        <v>41131.03</v>
      </c>
      <c r="E370" s="2">
        <v>0</v>
      </c>
      <c r="F370" s="2">
        <v>0</v>
      </c>
      <c r="G370" s="3">
        <f t="shared" si="12"/>
        <v>215965.02114000003</v>
      </c>
      <c r="H370" s="3">
        <f t="shared" si="13"/>
        <v>2.9999999998835847E-2</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64415903.060000002</v>
      </c>
      <c r="D371" s="2">
        <f>'PR-RAS'!E376</f>
        <v>64075119.090000004</v>
      </c>
      <c r="E371" s="2">
        <v>0</v>
      </c>
      <c r="F371" s="2">
        <v>0</v>
      </c>
      <c r="G371" s="3">
        <f t="shared" si="12"/>
        <v>71249472.2588</v>
      </c>
      <c r="H371" s="3">
        <f t="shared" si="13"/>
        <v>0.15000000596046448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9246737.1600000001</v>
      </c>
      <c r="D372" s="2">
        <f>'PR-RAS'!E377</f>
        <v>26828800.920000002</v>
      </c>
      <c r="E372" s="2">
        <v>0</v>
      </c>
      <c r="F372" s="2">
        <v>0</v>
      </c>
      <c r="G372" s="3">
        <f t="shared" si="12"/>
        <v>23337509.769000001</v>
      </c>
      <c r="H372" s="3">
        <f t="shared" si="13"/>
        <v>0.23999999836087227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36753457.560000002</v>
      </c>
      <c r="D373" s="2">
        <f>'PR-RAS'!E378</f>
        <v>83342655.689999998</v>
      </c>
      <c r="E373" s="2">
        <v>0</v>
      </c>
      <c r="F373" s="2">
        <v>0</v>
      </c>
      <c r="G373" s="3">
        <f t="shared" si="12"/>
        <v>75679222.045680001</v>
      </c>
      <c r="H373" s="3">
        <f t="shared" si="13"/>
        <v>0.75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16842745.890000001</v>
      </c>
      <c r="D374" s="2">
        <f>'PR-RAS'!E379</f>
        <v>10094429.15</v>
      </c>
      <c r="E374" s="2">
        <v>0</v>
      </c>
      <c r="F374" s="2">
        <v>0</v>
      </c>
      <c r="G374" s="3">
        <f t="shared" si="12"/>
        <v>13812788.362869998</v>
      </c>
      <c r="H374" s="3">
        <f t="shared" si="13"/>
        <v>0.25999999977648258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14750401.949999999</v>
      </c>
      <c r="D375" s="2">
        <f>'PR-RAS'!E380</f>
        <v>8980187.6300000008</v>
      </c>
      <c r="E375" s="2">
        <v>0</v>
      </c>
      <c r="F375" s="2">
        <v>0</v>
      </c>
      <c r="G375" s="3">
        <f t="shared" si="12"/>
        <v>12233830.67654</v>
      </c>
      <c r="H375" s="3">
        <f t="shared" si="13"/>
        <v>0.41999999992549419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297385.13</v>
      </c>
      <c r="D376" s="2">
        <f>'PR-RAS'!E381</f>
        <v>219396.23</v>
      </c>
      <c r="E376" s="2">
        <v>0</v>
      </c>
      <c r="F376" s="2">
        <v>0</v>
      </c>
      <c r="G376" s="3">
        <f t="shared" si="12"/>
        <v>276066.59625000006</v>
      </c>
      <c r="H376" s="3">
        <f t="shared" si="13"/>
        <v>0.36000000001513399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613630.21</v>
      </c>
      <c r="D377" s="2">
        <f>'PR-RAS'!E382</f>
        <v>634998.01</v>
      </c>
      <c r="E377" s="2">
        <v>0</v>
      </c>
      <c r="F377" s="2">
        <v>0</v>
      </c>
      <c r="G377" s="3">
        <f t="shared" si="12"/>
        <v>708243.46247999999</v>
      </c>
      <c r="H377" s="3">
        <f t="shared" si="13"/>
        <v>0.21999999997206032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4532.75</v>
      </c>
      <c r="D379" s="2">
        <f>'PR-RAS'!E384</f>
        <v>3531.25</v>
      </c>
      <c r="E379" s="2">
        <v>0</v>
      </c>
      <c r="F379" s="2">
        <v>0</v>
      </c>
      <c r="G379" s="3">
        <f t="shared" si="12"/>
        <v>4383.0045</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1176795.8500000001</v>
      </c>
      <c r="D381" s="2">
        <f>'PR-RAS'!E386</f>
        <v>256316.03</v>
      </c>
      <c r="E381" s="2">
        <v>0</v>
      </c>
      <c r="F381" s="2">
        <v>0</v>
      </c>
      <c r="G381" s="3">
        <f t="shared" si="12"/>
        <v>641982.60580000002</v>
      </c>
      <c r="H381" s="3">
        <f t="shared" si="13"/>
        <v>0.17999999990570359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264672.14</v>
      </c>
      <c r="D383" s="2">
        <f>'PR-RAS'!E388</f>
        <v>313522.5</v>
      </c>
      <c r="E383" s="2">
        <v>0</v>
      </c>
      <c r="F383" s="2">
        <v>0</v>
      </c>
      <c r="G383" s="3">
        <f t="shared" si="12"/>
        <v>340635.94748000003</v>
      </c>
      <c r="H383" s="3">
        <f t="shared" si="13"/>
        <v>0.64000000001396984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264672.14</v>
      </c>
      <c r="D384" s="2">
        <f>'PR-RAS'!E389</f>
        <v>313522.5</v>
      </c>
      <c r="E384" s="2">
        <v>0</v>
      </c>
      <c r="F384" s="2">
        <v>0</v>
      </c>
      <c r="G384" s="3">
        <f t="shared" si="12"/>
        <v>341527.66462</v>
      </c>
      <c r="H384" s="3">
        <f t="shared" si="13"/>
        <v>0.64000000001396984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377105.32</v>
      </c>
      <c r="D388" s="2">
        <f>'PR-RAS'!E393</f>
        <v>446986.51</v>
      </c>
      <c r="E388" s="2">
        <v>0</v>
      </c>
      <c r="F388" s="2">
        <v>0</v>
      </c>
      <c r="G388" s="3">
        <f t="shared" si="12"/>
        <v>491907.31758000003</v>
      </c>
      <c r="H388" s="3">
        <f t="shared" si="13"/>
        <v>0.80999999999767169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377105.32</v>
      </c>
      <c r="D389" s="2">
        <f>'PR-RAS'!E394</f>
        <v>446986.51</v>
      </c>
      <c r="E389" s="2">
        <v>0</v>
      </c>
      <c r="F389" s="2">
        <v>0</v>
      </c>
      <c r="G389" s="3">
        <f t="shared" si="12"/>
        <v>493178.39592000004</v>
      </c>
      <c r="H389" s="3">
        <f t="shared" si="13"/>
        <v>0.80999999999767169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2994268.66</v>
      </c>
      <c r="D393" s="2">
        <f>'PR-RAS'!E398</f>
        <v>2909714.85</v>
      </c>
      <c r="E393" s="2">
        <v>0</v>
      </c>
      <c r="F393" s="2">
        <v>0</v>
      </c>
      <c r="G393" s="3">
        <f t="shared" si="12"/>
        <v>3454969.7571199997</v>
      </c>
      <c r="H393" s="3">
        <f t="shared" si="13"/>
        <v>0.48999999975785613</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2994268.66</v>
      </c>
      <c r="D394" s="2">
        <f>'PR-RAS'!E399</f>
        <v>2909714.85</v>
      </c>
      <c r="E394" s="2">
        <v>0</v>
      </c>
      <c r="F394" s="2">
        <v>0</v>
      </c>
      <c r="G394" s="3">
        <f t="shared" si="12"/>
        <v>3463783.45548</v>
      </c>
      <c r="H394" s="3">
        <f t="shared" si="13"/>
        <v>0.48999999975785613</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786775.69000000006</v>
      </c>
      <c r="D396" s="2">
        <f>'PR-RAS'!E401</f>
        <v>3030114.0700000003</v>
      </c>
      <c r="E396" s="2">
        <v>0</v>
      </c>
      <c r="F396" s="2">
        <v>0</v>
      </c>
      <c r="G396" s="3">
        <f t="shared" si="12"/>
        <v>2704566.5128500005</v>
      </c>
      <c r="H396" s="3">
        <f t="shared" si="13"/>
        <v>0.38000000023748726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743213.8</v>
      </c>
      <c r="D398" s="2">
        <f>'PR-RAS'!E403</f>
        <v>2744877.6</v>
      </c>
      <c r="E398" s="2">
        <v>0</v>
      </c>
      <c r="F398" s="2">
        <v>0</v>
      </c>
      <c r="G398" s="3">
        <f t="shared" si="12"/>
        <v>2474488.693</v>
      </c>
      <c r="H398" s="3">
        <f t="shared" si="13"/>
        <v>0.59999999986030161</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43561.89</v>
      </c>
      <c r="D400" s="2">
        <f>'PR-RAS'!E405</f>
        <v>285236.46999999997</v>
      </c>
      <c r="E400" s="2">
        <v>0</v>
      </c>
      <c r="F400" s="2">
        <v>0</v>
      </c>
      <c r="G400" s="3">
        <f t="shared" si="12"/>
        <v>244999.89716999998</v>
      </c>
      <c r="H400" s="3">
        <f t="shared" si="13"/>
        <v>0.5799999999726424</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52773140.770000003</v>
      </c>
      <c r="D407" s="2">
        <f>'PR-RAS'!E412</f>
        <v>88105748.200000003</v>
      </c>
      <c r="E407" s="2">
        <v>0</v>
      </c>
      <c r="F407" s="2">
        <v>0</v>
      </c>
      <c r="G407" s="3">
        <f t="shared" si="12"/>
        <v>92967762.691020012</v>
      </c>
      <c r="H407" s="3">
        <f t="shared" si="13"/>
        <v>0.42999999970197678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52773140.770000003</v>
      </c>
      <c r="D408" s="2">
        <f>'PR-RAS'!E413</f>
        <v>88090373.200000003</v>
      </c>
      <c r="E408" s="2">
        <v>0</v>
      </c>
      <c r="F408" s="2">
        <v>0</v>
      </c>
      <c r="G408" s="3">
        <f t="shared" si="12"/>
        <v>93184232.078189999</v>
      </c>
      <c r="H408" s="3">
        <f t="shared" si="13"/>
        <v>0.42999999970197678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15375</v>
      </c>
      <c r="E409" s="2">
        <v>0</v>
      </c>
      <c r="F409" s="2">
        <v>0</v>
      </c>
      <c r="G409" s="3">
        <f t="shared" si="12"/>
        <v>12546</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55045224.350000024</v>
      </c>
      <c r="D412" s="2">
        <f>'PR-RAS'!E417</f>
        <v>0</v>
      </c>
      <c r="E412" s="2">
        <v>0</v>
      </c>
      <c r="F412" s="2">
        <v>0</v>
      </c>
      <c r="G412" s="3">
        <f t="shared" si="12"/>
        <v>22623587.207850009</v>
      </c>
      <c r="H412" s="3">
        <f t="shared" si="13"/>
        <v>0.35000002384185791</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275435776.06</v>
      </c>
      <c r="E413" s="2">
        <v>0</v>
      </c>
      <c r="F413" s="2">
        <v>0</v>
      </c>
      <c r="G413" s="3">
        <f t="shared" si="12"/>
        <v>226959079.47343999</v>
      </c>
      <c r="H413" s="3">
        <f t="shared" si="13"/>
        <v>6.0000002384185791E-2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1211485396.3099999</v>
      </c>
      <c r="D415" s="2">
        <f>'PR-RAS'!E420</f>
        <v>1142036448.29</v>
      </c>
      <c r="E415" s="2">
        <v>0</v>
      </c>
      <c r="F415" s="2">
        <v>0</v>
      </c>
      <c r="G415" s="3">
        <f t="shared" si="12"/>
        <v>1447161133.25646</v>
      </c>
      <c r="H415" s="3">
        <f t="shared" si="13"/>
        <v>0.59999990463256836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4729942.7</v>
      </c>
      <c r="D416" s="2">
        <f>'PR-RAS'!E421</f>
        <v>7833599.54</v>
      </c>
      <c r="E416" s="2">
        <v>0</v>
      </c>
      <c r="F416" s="2">
        <v>0</v>
      </c>
      <c r="G416" s="3">
        <f t="shared" si="12"/>
        <v>8464813.8387000002</v>
      </c>
      <c r="H416" s="3">
        <f t="shared" si="13"/>
        <v>0.75999999977648258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1859514787.1800003</v>
      </c>
      <c r="D417" s="2">
        <f>'PR-RAS'!E422</f>
        <v>1777410580.6700001</v>
      </c>
      <c r="E417" s="2">
        <v>0</v>
      </c>
      <c r="F417" s="2">
        <v>0</v>
      </c>
      <c r="G417" s="3">
        <f t="shared" si="12"/>
        <v>2252363754.5843201</v>
      </c>
      <c r="H417" s="3">
        <f t="shared" si="13"/>
        <v>0.51000022888183594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1736173816.21</v>
      </c>
      <c r="D418" s="2">
        <f>'PR-RAS'!E423</f>
        <v>1786171573.2999997</v>
      </c>
      <c r="E418" s="2">
        <v>0</v>
      </c>
      <c r="F418" s="2">
        <v>0</v>
      </c>
      <c r="G418" s="3">
        <f t="shared" si="12"/>
        <v>2213651573.4917698</v>
      </c>
      <c r="H418" s="3">
        <f t="shared" si="13"/>
        <v>0.50999975204467773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123340970.97000027</v>
      </c>
      <c r="D419" s="2">
        <f>'PR-RAS'!E424</f>
        <v>0</v>
      </c>
      <c r="E419" s="2">
        <v>0</v>
      </c>
      <c r="F419" s="2">
        <v>0</v>
      </c>
      <c r="G419" s="3">
        <f t="shared" si="12"/>
        <v>51556525.865460113</v>
      </c>
      <c r="H419" s="3">
        <f t="shared" si="13"/>
        <v>2.9999732971191406E-2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8760992.6299996376</v>
      </c>
      <c r="E420" s="2">
        <v>0</v>
      </c>
      <c r="F420" s="2">
        <v>0</v>
      </c>
      <c r="G420" s="3">
        <f t="shared" si="12"/>
        <v>7341711.823939696</v>
      </c>
      <c r="H420" s="3">
        <f t="shared" si="13"/>
        <v>0.37000036239624023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739899.61000013351</v>
      </c>
      <c r="E421" s="2">
        <v>0</v>
      </c>
      <c r="F421" s="2">
        <v>0</v>
      </c>
      <c r="G421" s="3">
        <f t="shared" si="12"/>
        <v>621515.67240011215</v>
      </c>
      <c r="H421" s="3">
        <f t="shared" si="13"/>
        <v>0.3899998664855957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122617014.57999992</v>
      </c>
      <c r="D422" s="2">
        <f>'PR-RAS'!E427</f>
        <v>0</v>
      </c>
      <c r="E422" s="2">
        <v>0</v>
      </c>
      <c r="F422" s="2">
        <v>0</v>
      </c>
      <c r="G422" s="3">
        <f t="shared" si="12"/>
        <v>51621763.138179965</v>
      </c>
      <c r="H422" s="3">
        <f t="shared" si="13"/>
        <v>0.42000007629394531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60705075.660000004</v>
      </c>
      <c r="D423" s="2">
        <f>'PR-RAS'!E428</f>
        <v>58883694.939999998</v>
      </c>
      <c r="E423" s="2">
        <v>0</v>
      </c>
      <c r="F423" s="2">
        <v>0</v>
      </c>
      <c r="G423" s="3">
        <f t="shared" si="12"/>
        <v>75315380.45787999</v>
      </c>
      <c r="H423" s="3">
        <f t="shared" si="13"/>
        <v>0.39999999850988388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42172606.289999999</v>
      </c>
      <c r="D424" s="2">
        <f>'PR-RAS'!E430</f>
        <v>67444480.920000002</v>
      </c>
      <c r="E424" s="2">
        <v>0</v>
      </c>
      <c r="F424" s="2">
        <v>0</v>
      </c>
      <c r="G424" s="3">
        <f t="shared" si="12"/>
        <v>74897043.318989992</v>
      </c>
      <c r="H424" s="3">
        <f t="shared" si="13"/>
        <v>0.36999999731779099</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34580.639999999999</v>
      </c>
      <c r="D425" s="2">
        <f>'PR-RAS'!E431</f>
        <v>29266.560000000001</v>
      </c>
      <c r="E425" s="2">
        <v>0</v>
      </c>
      <c r="F425" s="2">
        <v>0</v>
      </c>
      <c r="G425" s="3">
        <f t="shared" si="12"/>
        <v>39480.234240000005</v>
      </c>
      <c r="H425" s="3">
        <f t="shared" si="13"/>
        <v>0.7999999999992724</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34580.639999999999</v>
      </c>
      <c r="D431" s="2">
        <f>'PR-RAS'!E437</f>
        <v>29266.560000000001</v>
      </c>
      <c r="E431" s="2">
        <v>0</v>
      </c>
      <c r="F431" s="2">
        <v>0</v>
      </c>
      <c r="G431" s="3">
        <f t="shared" si="12"/>
        <v>40038.916800000006</v>
      </c>
      <c r="H431" s="3">
        <f t="shared" si="13"/>
        <v>0.7999999999992724</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34580.639999999999</v>
      </c>
      <c r="D432" s="2">
        <f>'PR-RAS'!E438</f>
        <v>29266.560000000001</v>
      </c>
      <c r="E432" s="2">
        <v>0</v>
      </c>
      <c r="F432" s="2">
        <v>0</v>
      </c>
      <c r="G432" s="3">
        <f t="shared" si="12"/>
        <v>40132.030560000007</v>
      </c>
      <c r="H432" s="3">
        <f t="shared" si="13"/>
        <v>0.7999999999992724</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28679.040000000001</v>
      </c>
      <c r="E460" s="2">
        <v>0</v>
      </c>
      <c r="F460" s="2">
        <v>0</v>
      </c>
      <c r="G460" s="3">
        <f t="shared" si="12"/>
        <v>26327.35872</v>
      </c>
      <c r="H460" s="3">
        <f t="shared" si="13"/>
        <v>4.0000000000873115E-2</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28679.040000000001</v>
      </c>
      <c r="E464" s="2">
        <v>0</v>
      </c>
      <c r="F464" s="2">
        <v>0</v>
      </c>
      <c r="G464" s="3">
        <f t="shared" si="12"/>
        <v>26556.791040000004</v>
      </c>
      <c r="H464" s="3">
        <f t="shared" si="13"/>
        <v>4.0000000000873115E-2</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28679.040000000001</v>
      </c>
      <c r="E465" s="2">
        <v>0</v>
      </c>
      <c r="F465" s="2">
        <v>0</v>
      </c>
      <c r="G465" s="3">
        <f t="shared" si="12"/>
        <v>26614.149120000002</v>
      </c>
      <c r="H465" s="3">
        <f t="shared" si="13"/>
        <v>4.0000000000873115E-2</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28225.649999999998</v>
      </c>
      <c r="D473" s="2">
        <f>'PR-RAS'!E479</f>
        <v>535.32000000000005</v>
      </c>
      <c r="E473" s="2">
        <v>0</v>
      </c>
      <c r="F473" s="2">
        <v>0</v>
      </c>
      <c r="G473" s="3">
        <f t="shared" si="12"/>
        <v>13827.848879999998</v>
      </c>
      <c r="H473" s="3">
        <f t="shared" si="13"/>
        <v>0.67000000000223281</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801.67</v>
      </c>
      <c r="D478" s="2">
        <f>'PR-RAS'!E484</f>
        <v>535.32000000000005</v>
      </c>
      <c r="E478" s="2">
        <v>0</v>
      </c>
      <c r="F478" s="2">
        <v>0</v>
      </c>
      <c r="G478" s="3">
        <f t="shared" si="12"/>
        <v>893.09186999999997</v>
      </c>
      <c r="H478" s="3">
        <f t="shared" si="13"/>
        <v>0.65000000000009095</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27423.98</v>
      </c>
      <c r="D482" s="2">
        <f>'PR-RAS'!E488</f>
        <v>0</v>
      </c>
      <c r="E482" s="2">
        <v>0</v>
      </c>
      <c r="F482" s="2">
        <v>0</v>
      </c>
      <c r="G482" s="3">
        <f t="shared" si="12"/>
        <v>13190.934379999999</v>
      </c>
      <c r="H482" s="3">
        <f t="shared" si="13"/>
        <v>2.0000000000436557E-2</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27423.98</v>
      </c>
      <c r="D483" s="2">
        <f>'PR-RAS'!E489</f>
        <v>0</v>
      </c>
      <c r="E483" s="2">
        <v>0</v>
      </c>
      <c r="F483" s="2">
        <v>0</v>
      </c>
      <c r="G483" s="3">
        <f t="shared" si="12"/>
        <v>13218.35836</v>
      </c>
      <c r="H483" s="3">
        <f t="shared" si="13"/>
        <v>2.0000000000436557E-2</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42109800</v>
      </c>
      <c r="D485" s="2">
        <f>'PR-RAS'!E491</f>
        <v>67386000</v>
      </c>
      <c r="E485" s="2">
        <v>0</v>
      </c>
      <c r="F485" s="2">
        <v>0</v>
      </c>
      <c r="G485" s="3">
        <f t="shared" si="12"/>
        <v>85610791.200000003</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40000000</v>
      </c>
      <c r="D486" s="2">
        <f>'PR-RAS'!E492</f>
        <v>67386000</v>
      </c>
      <c r="E486" s="2">
        <v>0</v>
      </c>
      <c r="F486" s="2">
        <v>0</v>
      </c>
      <c r="G486" s="3">
        <f t="shared" si="12"/>
        <v>84764420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40000000</v>
      </c>
      <c r="D487" s="2">
        <f>'PR-RAS'!E493</f>
        <v>67386000</v>
      </c>
      <c r="E487" s="2">
        <v>0</v>
      </c>
      <c r="F487" s="2">
        <v>0</v>
      </c>
      <c r="G487" s="3">
        <f t="shared" si="12"/>
        <v>84939192</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2109800</v>
      </c>
      <c r="D496" s="2">
        <f>'PR-RAS'!E502</f>
        <v>0</v>
      </c>
      <c r="E496" s="2">
        <v>0</v>
      </c>
      <c r="F496" s="2">
        <v>0</v>
      </c>
      <c r="G496" s="3">
        <f t="shared" si="12"/>
        <v>1044351</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2109800</v>
      </c>
      <c r="D497" s="2">
        <f>'PR-RAS'!E503</f>
        <v>0</v>
      </c>
      <c r="E497" s="2">
        <v>0</v>
      </c>
      <c r="F497" s="2">
        <v>0</v>
      </c>
      <c r="G497" s="3">
        <f t="shared" si="12"/>
        <v>1046460.8</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91906062.730000004</v>
      </c>
      <c r="D529" s="2">
        <f>'PR-RAS'!E535</f>
        <v>66391772.140000001</v>
      </c>
      <c r="E529" s="2">
        <v>0</v>
      </c>
      <c r="F529" s="2">
        <v>0</v>
      </c>
      <c r="G529" s="3">
        <f t="shared" ref="G529:G836" si="14">(B529/1000)*(C529*1+D529*2)</f>
        <v>118636112.50127999</v>
      </c>
      <c r="H529" s="3">
        <f t="shared" ref="H529:H836" si="15">ABS(C529-ROUND(C529,0))+ABS(D529-ROUND(D529,0))</f>
        <v>0.40999999642372131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18500000</v>
      </c>
      <c r="E530" s="2">
        <v>0</v>
      </c>
      <c r="F530" s="2">
        <v>0</v>
      </c>
      <c r="G530" s="3">
        <f t="shared" si="14"/>
        <v>19573000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18500000</v>
      </c>
      <c r="E543" s="2">
        <v>0</v>
      </c>
      <c r="F543" s="2">
        <v>0</v>
      </c>
      <c r="G543" s="3">
        <f t="shared" si="14"/>
        <v>20054000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32183044.920000002</v>
      </c>
      <c r="D578" s="2">
        <f>'PR-RAS'!E584</f>
        <v>8806732.9499999993</v>
      </c>
      <c r="E578" s="2">
        <v>0</v>
      </c>
      <c r="F578" s="2">
        <v>0</v>
      </c>
      <c r="G578" s="3">
        <f t="shared" si="14"/>
        <v>28732586.743139997</v>
      </c>
      <c r="H578" s="3">
        <f t="shared" si="15"/>
        <v>0.12999999895691872</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32183044.920000002</v>
      </c>
      <c r="D583" s="2">
        <f>'PR-RAS'!E589</f>
        <v>8767630.9499999993</v>
      </c>
      <c r="E583" s="2">
        <v>0</v>
      </c>
      <c r="F583" s="2">
        <v>0</v>
      </c>
      <c r="G583" s="3">
        <f t="shared" si="14"/>
        <v>28936054.56924</v>
      </c>
      <c r="H583" s="3">
        <f t="shared" si="15"/>
        <v>0.12999999895691872</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32183044.920000002</v>
      </c>
      <c r="D584" s="2">
        <f>'PR-RAS'!E590</f>
        <v>8767630.9499999993</v>
      </c>
      <c r="E584" s="2">
        <v>0</v>
      </c>
      <c r="F584" s="2">
        <v>0</v>
      </c>
      <c r="G584" s="3">
        <f t="shared" si="14"/>
        <v>28985772.876059998</v>
      </c>
      <c r="H584" s="3">
        <f t="shared" si="15"/>
        <v>0.12999999895691872</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39102</v>
      </c>
      <c r="E588" s="2">
        <v>0</v>
      </c>
      <c r="F588" s="2">
        <v>0</v>
      </c>
      <c r="G588" s="3">
        <f t="shared" si="14"/>
        <v>45905.748</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39102</v>
      </c>
      <c r="E589" s="2">
        <v>0</v>
      </c>
      <c r="F589" s="2">
        <v>0</v>
      </c>
      <c r="G589" s="3">
        <f t="shared" si="14"/>
        <v>45983.951999999997</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59723017.810000002</v>
      </c>
      <c r="D591" s="2">
        <f>'PR-RAS'!E597</f>
        <v>39085039.189999998</v>
      </c>
      <c r="E591" s="2">
        <v>0</v>
      </c>
      <c r="F591" s="2">
        <v>0</v>
      </c>
      <c r="G591" s="3">
        <f t="shared" si="14"/>
        <v>81356926.752099991</v>
      </c>
      <c r="H591" s="3">
        <f t="shared" si="15"/>
        <v>0.37999999523162842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2105263.16</v>
      </c>
      <c r="E592" s="2">
        <v>0</v>
      </c>
      <c r="F592" s="2">
        <v>0</v>
      </c>
      <c r="G592" s="3">
        <f t="shared" si="14"/>
        <v>2488421.0551200002</v>
      </c>
      <c r="H592" s="3">
        <f t="shared" si="15"/>
        <v>0.16000000014901161</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2105263.16</v>
      </c>
      <c r="E593" s="2">
        <v>0</v>
      </c>
      <c r="F593" s="2">
        <v>0</v>
      </c>
      <c r="G593" s="3">
        <f t="shared" si="14"/>
        <v>2492631.5814399999</v>
      </c>
      <c r="H593" s="3">
        <f t="shared" si="15"/>
        <v>0.16000000014901161</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59723017.810000002</v>
      </c>
      <c r="D603" s="2">
        <f>'PR-RAS'!E609</f>
        <v>36979776.030000001</v>
      </c>
      <c r="E603" s="2">
        <v>0</v>
      </c>
      <c r="F603" s="2">
        <v>0</v>
      </c>
      <c r="G603" s="3">
        <f t="shared" si="14"/>
        <v>80476907.061739996</v>
      </c>
      <c r="H603" s="3">
        <f t="shared" si="15"/>
        <v>0.2199999988079071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59723017.810000002</v>
      </c>
      <c r="D604" s="2">
        <f>'PR-RAS'!E610</f>
        <v>36979776.030000001</v>
      </c>
      <c r="E604" s="2">
        <v>0</v>
      </c>
      <c r="F604" s="2">
        <v>0</v>
      </c>
      <c r="G604" s="3">
        <f t="shared" si="14"/>
        <v>80610589.631610006</v>
      </c>
      <c r="H604" s="3">
        <f t="shared" si="15"/>
        <v>0.2199999988079071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1052708.7800000012</v>
      </c>
      <c r="E633" s="2">
        <v>0</v>
      </c>
      <c r="F633" s="2">
        <v>0</v>
      </c>
      <c r="G633" s="3">
        <f t="shared" si="14"/>
        <v>1330623.8979200015</v>
      </c>
      <c r="H633" s="3">
        <f t="shared" si="15"/>
        <v>0.2199999988079071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49733456.440000005</v>
      </c>
      <c r="D634" s="2">
        <f>'PR-RAS'!E640</f>
        <v>0</v>
      </c>
      <c r="E634" s="2">
        <v>0</v>
      </c>
      <c r="F634" s="2">
        <v>0</v>
      </c>
      <c r="G634" s="3">
        <f t="shared" si="14"/>
        <v>31481277.926520005</v>
      </c>
      <c r="H634" s="3">
        <f t="shared" si="15"/>
        <v>0.44000000506639481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184782690.00999999</v>
      </c>
      <c r="D635" s="2">
        <f>'PR-RAS'!E641</f>
        <v>135845570.40000001</v>
      </c>
      <c r="E635" s="2">
        <v>0</v>
      </c>
      <c r="F635" s="2">
        <v>0</v>
      </c>
      <c r="G635" s="3">
        <f t="shared" si="14"/>
        <v>289404408.73354</v>
      </c>
      <c r="H635" s="3">
        <f t="shared" si="15"/>
        <v>0.40999999642372131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1901687393.4700003</v>
      </c>
      <c r="D637" s="2">
        <f>'PR-RAS'!E643</f>
        <v>1844855061.5900002</v>
      </c>
      <c r="E637" s="2">
        <v>0</v>
      </c>
      <c r="F637" s="2">
        <v>0</v>
      </c>
      <c r="G637" s="3">
        <f t="shared" si="14"/>
        <v>3556128820.5894003</v>
      </c>
      <c r="H637" s="3">
        <f t="shared" si="15"/>
        <v>0.88000011444091797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1828079878.9400001</v>
      </c>
      <c r="D638" s="2">
        <f>'PR-RAS'!E644</f>
        <v>1852563345.4399998</v>
      </c>
      <c r="E638" s="2">
        <v>0</v>
      </c>
      <c r="F638" s="2">
        <v>0</v>
      </c>
      <c r="G638" s="3">
        <f t="shared" si="14"/>
        <v>3524652584.9753399</v>
      </c>
      <c r="H638" s="3">
        <f t="shared" si="15"/>
        <v>0.4999997615814209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73607514.53000021</v>
      </c>
      <c r="D639" s="2">
        <f>'PR-RAS'!E645</f>
        <v>0</v>
      </c>
      <c r="E639" s="2">
        <v>0</v>
      </c>
      <c r="F639" s="2">
        <v>0</v>
      </c>
      <c r="G639" s="3">
        <f t="shared" si="14"/>
        <v>46961594.270140134</v>
      </c>
      <c r="H639" s="3">
        <f t="shared" si="15"/>
        <v>0.46999979019165039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7708283.8499996662</v>
      </c>
      <c r="E640" s="2">
        <v>0</v>
      </c>
      <c r="F640" s="2">
        <v>0</v>
      </c>
      <c r="G640" s="3">
        <f t="shared" si="14"/>
        <v>9851186.7602995727</v>
      </c>
      <c r="H640" s="3">
        <f t="shared" si="15"/>
        <v>0.15000033378601074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62165675.430000067</v>
      </c>
      <c r="D641" s="2">
        <f>'PR-RAS'!E647</f>
        <v>136585470.01000014</v>
      </c>
      <c r="E641" s="2">
        <v>0</v>
      </c>
      <c r="F641" s="2">
        <v>0</v>
      </c>
      <c r="G641" s="3">
        <f t="shared" si="14"/>
        <v>214615433.88800022</v>
      </c>
      <c r="H641" s="3">
        <f t="shared" si="15"/>
        <v>0.44000020623207092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135773189.96000028</v>
      </c>
      <c r="D643" s="2">
        <f>'PR-RAS'!E649</f>
        <v>128877186.16000047</v>
      </c>
      <c r="E643" s="2">
        <v>0</v>
      </c>
      <c r="F643" s="2">
        <v>0</v>
      </c>
      <c r="G643" s="3">
        <f t="shared" si="14"/>
        <v>252644694.9837608</v>
      </c>
      <c r="H643" s="3">
        <f t="shared" si="15"/>
        <v>0.20000019669532776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209555379.68000001</v>
      </c>
      <c r="D646" s="2">
        <f>'PR-RAS'!E653</f>
        <v>215433008.55000001</v>
      </c>
      <c r="E646" s="2">
        <v>0</v>
      </c>
      <c r="F646" s="2">
        <v>0</v>
      </c>
      <c r="G646" s="3">
        <f t="shared" si="14"/>
        <v>413071800.92309999</v>
      </c>
      <c r="H646" s="3">
        <f t="shared" si="15"/>
        <v>0.76999998092651367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60063297545.089996</v>
      </c>
      <c r="D647" s="2">
        <f>'PR-RAS'!E654</f>
        <v>138329780118.67999</v>
      </c>
      <c r="E647" s="2">
        <v>0</v>
      </c>
      <c r="F647" s="2">
        <v>0</v>
      </c>
      <c r="G647" s="3">
        <f t="shared" si="14"/>
        <v>217522966127.46268</v>
      </c>
      <c r="H647" s="3">
        <f t="shared" si="15"/>
        <v>0.410003662109375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60057419916.220001</v>
      </c>
      <c r="D648" s="2">
        <f>'PR-RAS'!E655</f>
        <v>138300362554.16</v>
      </c>
      <c r="E648" s="2">
        <v>0</v>
      </c>
      <c r="F648" s="2">
        <v>0</v>
      </c>
      <c r="G648" s="3">
        <f t="shared" si="14"/>
        <v>217817819830.87741</v>
      </c>
      <c r="H648" s="3">
        <f t="shared" si="15"/>
        <v>0.3800048828125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215433008.54999542</v>
      </c>
      <c r="D649" s="2">
        <f>'PR-RAS'!E656</f>
        <v>244850573.06997681</v>
      </c>
      <c r="E649" s="2">
        <v>0</v>
      </c>
      <c r="F649" s="2">
        <v>0</v>
      </c>
      <c r="G649" s="3">
        <f t="shared" si="14"/>
        <v>456926932.23908699</v>
      </c>
      <c r="H649" s="3">
        <f t="shared" si="15"/>
        <v>0.51998138427734375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3000</v>
      </c>
      <c r="D650" s="2">
        <f>'PR-RAS'!E657</f>
        <v>3080</v>
      </c>
      <c r="E650" s="2">
        <v>0</v>
      </c>
      <c r="F650" s="2">
        <v>0</v>
      </c>
      <c r="G650" s="3">
        <f t="shared" si="14"/>
        <v>5944.84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2822</v>
      </c>
      <c r="D652" s="2">
        <f>'PR-RAS'!E659</f>
        <v>2241</v>
      </c>
      <c r="E652" s="2">
        <v>0</v>
      </c>
      <c r="F652" s="2">
        <v>0</v>
      </c>
      <c r="G652" s="3">
        <f t="shared" si="14"/>
        <v>4754.9040000000005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72566512.099999994</v>
      </c>
      <c r="D654" s="2">
        <f>'PR-RAS'!E661</f>
        <v>80759199.909999996</v>
      </c>
      <c r="E654" s="2">
        <v>0</v>
      </c>
      <c r="F654" s="2">
        <v>0</v>
      </c>
      <c r="G654" s="3">
        <f t="shared" si="14"/>
        <v>152857447.48376</v>
      </c>
      <c r="H654" s="3">
        <f t="shared" si="15"/>
        <v>0.18999999761581421</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877776.94</v>
      </c>
      <c r="E656" s="2">
        <v>0</v>
      </c>
      <c r="F656" s="2">
        <v>0</v>
      </c>
      <c r="G656" s="3">
        <f t="shared" ref="G656:G657" si="16">(B656/1000)*(C656*1+D656*2)</f>
        <v>1149887.7914</v>
      </c>
      <c r="H656" s="3">
        <f t="shared" ref="H656:H657" si="17">ABS(C656-ROUND(C656,0))+ABS(D656-ROUND(D656,0))</f>
        <v>6.0000000055879354E-2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47961806.130000003</v>
      </c>
      <c r="E657" s="2">
        <v>0</v>
      </c>
      <c r="F657" s="2">
        <v>0</v>
      </c>
      <c r="G657" s="3">
        <f t="shared" si="16"/>
        <v>62925889.642560005</v>
      </c>
      <c r="H657" s="3">
        <f t="shared" si="17"/>
        <v>0.13000000268220901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12849019.4</v>
      </c>
      <c r="D658" s="2">
        <f>'PR-RAS'!E665</f>
        <v>14153238.720000001</v>
      </c>
      <c r="E658" s="2">
        <v>0</v>
      </c>
      <c r="F658" s="2">
        <v>0</v>
      </c>
      <c r="G658" s="3">
        <f t="shared" si="14"/>
        <v>27039161.423880003</v>
      </c>
      <c r="H658" s="3">
        <f t="shared" si="15"/>
        <v>0.67999999970197678</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10936.69</v>
      </c>
      <c r="D660" s="2">
        <f>'PR-RAS'!E667</f>
        <v>4710.26</v>
      </c>
      <c r="E660" s="2">
        <v>0</v>
      </c>
      <c r="F660" s="2">
        <v>0</v>
      </c>
      <c r="G660" s="3">
        <f t="shared" si="14"/>
        <v>13415.401390000001</v>
      </c>
      <c r="H660" s="3">
        <f t="shared" si="15"/>
        <v>0.56999999999970896</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22.72</v>
      </c>
      <c r="D661" s="2">
        <f>'PR-RAS'!E668</f>
        <v>1174.6600000000001</v>
      </c>
      <c r="E661" s="2">
        <v>0</v>
      </c>
      <c r="F661" s="2">
        <v>0</v>
      </c>
      <c r="G661" s="3">
        <f>(B661/1000)*(C661*1+D661*2)</f>
        <v>1565.5463999999999</v>
      </c>
      <c r="H661" s="3">
        <f>ABS(C661-ROUND(C661,0))+ABS(D661-ROUND(D661,0))</f>
        <v>0.61999999999991928</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17549644.940000001</v>
      </c>
      <c r="D662" s="2">
        <f>'PR-RAS'!E669</f>
        <v>14211251.07</v>
      </c>
      <c r="E662" s="2">
        <v>0</v>
      </c>
      <c r="F662" s="2">
        <v>0</v>
      </c>
      <c r="G662" s="3">
        <f t="shared" si="14"/>
        <v>30387589.21988</v>
      </c>
      <c r="H662" s="3">
        <f t="shared" si="15"/>
        <v>0.12999999895691872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13991516.189999999</v>
      </c>
      <c r="D666" s="2">
        <f>'PR-RAS'!E673</f>
        <v>2359718.38</v>
      </c>
      <c r="E666" s="2">
        <v>0</v>
      </c>
      <c r="F666" s="2">
        <v>0</v>
      </c>
      <c r="G666" s="3">
        <f t="shared" si="14"/>
        <v>12442783.711750001</v>
      </c>
      <c r="H666" s="3">
        <f t="shared" si="15"/>
        <v>0.56999999936670065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5700</v>
      </c>
      <c r="D671" s="2">
        <f>'PR-RAS'!E678</f>
        <v>9252.1</v>
      </c>
      <c r="E671" s="2">
        <v>0</v>
      </c>
      <c r="F671" s="2">
        <v>0</v>
      </c>
      <c r="G671" s="3">
        <f t="shared" si="14"/>
        <v>16216.814000000002</v>
      </c>
      <c r="H671" s="3">
        <f t="shared" si="15"/>
        <v>0.1000000000003638</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412207.48</v>
      </c>
      <c r="D674" s="2">
        <f>'PR-RAS'!E681</f>
        <v>476577.79</v>
      </c>
      <c r="E674" s="2">
        <v>0</v>
      </c>
      <c r="F674" s="2">
        <v>0</v>
      </c>
      <c r="G674" s="3">
        <f t="shared" si="14"/>
        <v>918889.33938000014</v>
      </c>
      <c r="H674" s="3">
        <f t="shared" si="15"/>
        <v>0.69000000000232831</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4252363.3</v>
      </c>
      <c r="D695" s="2">
        <f>'PR-RAS'!E702</f>
        <v>3593307.09</v>
      </c>
      <c r="E695" s="2">
        <v>0</v>
      </c>
      <c r="F695" s="2">
        <v>0</v>
      </c>
      <c r="G695" s="3">
        <f t="shared" si="14"/>
        <v>7938650.3711199993</v>
      </c>
      <c r="H695" s="3">
        <f t="shared" si="15"/>
        <v>0.38999999966472387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303375.12</v>
      </c>
      <c r="D697" s="2">
        <f>'PR-RAS'!E704</f>
        <v>283274.34999999998</v>
      </c>
      <c r="E697" s="2">
        <v>0</v>
      </c>
      <c r="F697" s="2">
        <v>0</v>
      </c>
      <c r="G697" s="3">
        <f t="shared" si="14"/>
        <v>605466.9787199999</v>
      </c>
      <c r="H697" s="3">
        <f t="shared" si="15"/>
        <v>0.46999999997206032</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20222630.109999999</v>
      </c>
      <c r="D699" s="2">
        <f>'PR-RAS'!E706</f>
        <v>51677313.810000002</v>
      </c>
      <c r="E699" s="2">
        <v>0</v>
      </c>
      <c r="F699" s="2">
        <v>0</v>
      </c>
      <c r="G699" s="3">
        <f t="shared" si="14"/>
        <v>86256925.895539999</v>
      </c>
      <c r="H699" s="3">
        <f t="shared" si="15"/>
        <v>0.29999999701976776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78831.59</v>
      </c>
      <c r="E704" s="2">
        <v>0</v>
      </c>
      <c r="F704" s="2">
        <v>0</v>
      </c>
      <c r="G704" s="3">
        <f t="shared" ref="G704:G707" si="20">(B704/1000)*(C704*1+D704*2)</f>
        <v>110837.21553999999</v>
      </c>
      <c r="H704" s="3">
        <f t="shared" ref="H704:H707" si="21">ABS(C704-ROUND(C704,0))+ABS(D704-ROUND(D704,0))</f>
        <v>0.41000000000349246</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3596863.44</v>
      </c>
      <c r="E705" s="2">
        <v>0</v>
      </c>
      <c r="F705" s="2">
        <v>0</v>
      </c>
      <c r="G705" s="3">
        <f t="shared" si="20"/>
        <v>5064383.7235199995</v>
      </c>
      <c r="H705" s="3">
        <f t="shared" si="21"/>
        <v>0.43999999994412065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35349510.710000001</v>
      </c>
      <c r="E706" s="2">
        <v>0</v>
      </c>
      <c r="F706" s="2">
        <v>0</v>
      </c>
      <c r="G706" s="3">
        <f t="shared" si="20"/>
        <v>49842810.101099998</v>
      </c>
      <c r="H706" s="3">
        <f t="shared" si="21"/>
        <v>0.28999999910593033</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93.81</v>
      </c>
      <c r="E707" s="2">
        <v>0</v>
      </c>
      <c r="F707" s="2">
        <v>0</v>
      </c>
      <c r="G707" s="3">
        <f t="shared" si="20"/>
        <v>132.45972</v>
      </c>
      <c r="H707" s="3">
        <f t="shared" si="21"/>
        <v>0.18999999999999773</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748505.63</v>
      </c>
      <c r="E715" s="2">
        <v>0</v>
      </c>
      <c r="F715" s="2">
        <v>0</v>
      </c>
      <c r="G715" s="3">
        <f t="shared" ref="G715:G716" si="22">(B715/1000)*(C715*1+D715*2)</f>
        <v>1068866.0396399999</v>
      </c>
      <c r="H715" s="3">
        <f t="shared" ref="H715:H716" si="23">ABS(C715-ROUND(C715,0))+ABS(D715-ROUND(D715,0))</f>
        <v>0.36999999999534339</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1312402.1499999999</v>
      </c>
      <c r="D717" s="2">
        <f>'PR-RAS'!E724</f>
        <v>2448011.86</v>
      </c>
      <c r="E717" s="2">
        <v>0</v>
      </c>
      <c r="F717" s="2">
        <v>0</v>
      </c>
      <c r="G717" s="3">
        <f t="shared" si="14"/>
        <v>4445232.9229199989</v>
      </c>
      <c r="H717" s="3">
        <f t="shared" si="15"/>
        <v>0.2900000000372529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516431.72</v>
      </c>
      <c r="D725" s="2">
        <f>'PR-RAS'!E732</f>
        <v>636935.06000000006</v>
      </c>
      <c r="E725" s="2">
        <v>0</v>
      </c>
      <c r="F725" s="2">
        <v>0</v>
      </c>
      <c r="G725" s="3">
        <f t="shared" si="14"/>
        <v>1296178.5321599999</v>
      </c>
      <c r="H725" s="3">
        <f t="shared" si="15"/>
        <v>0.34000000008381903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80261.320000000007</v>
      </c>
      <c r="D726" s="2">
        <f>'PR-RAS'!E733</f>
        <v>143369.85999999999</v>
      </c>
      <c r="E726" s="2">
        <v>0</v>
      </c>
      <c r="F726" s="2">
        <v>0</v>
      </c>
      <c r="G726" s="3">
        <f t="shared" si="14"/>
        <v>266075.75399999996</v>
      </c>
      <c r="H726" s="3">
        <f t="shared" si="15"/>
        <v>0.46000000002095476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1531106.41</v>
      </c>
      <c r="D727" s="2">
        <f>'PR-RAS'!E734</f>
        <v>1599454.86</v>
      </c>
      <c r="E727" s="2">
        <v>0</v>
      </c>
      <c r="F727" s="2">
        <v>0</v>
      </c>
      <c r="G727" s="3">
        <f t="shared" si="14"/>
        <v>3433991.7103799996</v>
      </c>
      <c r="H727" s="3">
        <f t="shared" si="15"/>
        <v>0.54999999981373549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52915.199999999997</v>
      </c>
      <c r="D728" s="2">
        <f>'PR-RAS'!E735</f>
        <v>115574.79</v>
      </c>
      <c r="E728" s="2">
        <v>0</v>
      </c>
      <c r="F728" s="2">
        <v>0</v>
      </c>
      <c r="G728" s="3">
        <f t="shared" si="14"/>
        <v>206515.09505999996</v>
      </c>
      <c r="H728" s="3">
        <f t="shared" si="15"/>
        <v>0.41000000000349246</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215047.08</v>
      </c>
      <c r="D729" s="2">
        <f>'PR-RAS'!E736</f>
        <v>149508.43</v>
      </c>
      <c r="E729" s="2">
        <v>0</v>
      </c>
      <c r="F729" s="2">
        <v>0</v>
      </c>
      <c r="G729" s="3">
        <f t="shared" si="14"/>
        <v>374238.54831999994</v>
      </c>
      <c r="H729" s="3">
        <f t="shared" si="15"/>
        <v>0.5099999999802094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26785.54</v>
      </c>
      <c r="D730" s="2">
        <f>'PR-RAS'!E737</f>
        <v>234901.81</v>
      </c>
      <c r="E730" s="2">
        <v>0</v>
      </c>
      <c r="F730" s="2">
        <v>0</v>
      </c>
      <c r="G730" s="3">
        <f t="shared" si="14"/>
        <v>362013.49763999996</v>
      </c>
      <c r="H730" s="3">
        <f t="shared" si="15"/>
        <v>0.65000000000145519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2573567.69</v>
      </c>
      <c r="D731" s="2">
        <f>'PR-RAS'!E738</f>
        <v>2905278.09</v>
      </c>
      <c r="E731" s="2">
        <v>0</v>
      </c>
      <c r="F731" s="2">
        <v>0</v>
      </c>
      <c r="G731" s="3">
        <f t="shared" si="14"/>
        <v>6120410.4250999996</v>
      </c>
      <c r="H731" s="3">
        <f t="shared" si="15"/>
        <v>0.39999999990686774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201873.94</v>
      </c>
      <c r="D732" s="2">
        <f>'PR-RAS'!E739</f>
        <v>288626.12</v>
      </c>
      <c r="E732" s="2">
        <v>0</v>
      </c>
      <c r="F732" s="2">
        <v>0</v>
      </c>
      <c r="G732" s="3">
        <f t="shared" si="14"/>
        <v>569541.23757999996</v>
      </c>
      <c r="H732" s="3">
        <f t="shared" si="15"/>
        <v>0.17999999999301508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462264.69</v>
      </c>
      <c r="E733" s="2">
        <v>0</v>
      </c>
      <c r="F733" s="2">
        <v>0</v>
      </c>
      <c r="G733" s="3">
        <f t="shared" si="14"/>
        <v>676755.50615999999</v>
      </c>
      <c r="H733" s="3">
        <f t="shared" si="15"/>
        <v>0.30999999999767169</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3510215.03</v>
      </c>
      <c r="D734" s="2">
        <f>'PR-RAS'!E741</f>
        <v>3383419.92</v>
      </c>
      <c r="E734" s="2">
        <v>0</v>
      </c>
      <c r="F734" s="2">
        <v>0</v>
      </c>
      <c r="G734" s="3">
        <f t="shared" si="14"/>
        <v>7533081.2197099989</v>
      </c>
      <c r="H734" s="3">
        <f t="shared" si="15"/>
        <v>0.10999999986961484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250929.05</v>
      </c>
      <c r="D735" s="2">
        <f>'PR-RAS'!E742</f>
        <v>220797.1</v>
      </c>
      <c r="E735" s="2">
        <v>0</v>
      </c>
      <c r="F735" s="2">
        <v>0</v>
      </c>
      <c r="G735" s="3">
        <f t="shared" si="14"/>
        <v>508312.06549999997</v>
      </c>
      <c r="H735" s="3">
        <f t="shared" si="15"/>
        <v>0.14999999999417923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41378.57</v>
      </c>
      <c r="E736" s="2">
        <v>0</v>
      </c>
      <c r="F736" s="2">
        <v>0</v>
      </c>
      <c r="G736" s="3">
        <f t="shared" ref="G736:G737" si="28">(B736/1000)*(C736*1+D736*2)</f>
        <v>60826.497899999995</v>
      </c>
      <c r="H736" s="3">
        <f t="shared" ref="H736:H737" si="29">ABS(C736-ROUND(C736,0))+ABS(D736-ROUND(D736,0))</f>
        <v>0.43000000000029104</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1058000</v>
      </c>
      <c r="E746" s="2">
        <v>0</v>
      </c>
      <c r="F746" s="2">
        <v>0</v>
      </c>
      <c r="G746" s="3">
        <f t="shared" si="14"/>
        <v>1576420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5414725.9000000004</v>
      </c>
      <c r="D753" s="2">
        <f>'PR-RAS'!E760</f>
        <v>4922988.13</v>
      </c>
      <c r="E753" s="2">
        <v>0</v>
      </c>
      <c r="F753" s="2">
        <v>0</v>
      </c>
      <c r="G753" s="3">
        <f t="shared" si="14"/>
        <v>11476048.024320001</v>
      </c>
      <c r="H753" s="3">
        <f t="shared" si="15"/>
        <v>0.22999999951571226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488623.75</v>
      </c>
      <c r="D770" s="2">
        <f>'PR-RAS'!E777</f>
        <v>1290850.3500000001</v>
      </c>
      <c r="E770" s="2">
        <v>0</v>
      </c>
      <c r="F770" s="2">
        <v>0</v>
      </c>
      <c r="G770" s="3">
        <f t="shared" si="14"/>
        <v>2361079.5020500002</v>
      </c>
      <c r="H770" s="3">
        <f t="shared" si="15"/>
        <v>0.60000000009313226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3257717.25</v>
      </c>
      <c r="D771" s="2">
        <f>'PR-RAS'!E778</f>
        <v>4008513.15</v>
      </c>
      <c r="E771" s="2">
        <v>0</v>
      </c>
      <c r="F771" s="2">
        <v>0</v>
      </c>
      <c r="G771" s="3">
        <f t="shared" si="14"/>
        <v>8681552.5335000008</v>
      </c>
      <c r="H771" s="3">
        <f t="shared" si="15"/>
        <v>0.39999999990686774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21923559.09</v>
      </c>
      <c r="D772" s="2">
        <f>'PR-RAS'!E779</f>
        <v>20000</v>
      </c>
      <c r="E772" s="2">
        <v>0</v>
      </c>
      <c r="F772" s="2">
        <v>0</v>
      </c>
      <c r="G772" s="3">
        <f t="shared" si="14"/>
        <v>16933904.058389999</v>
      </c>
      <c r="H772" s="3">
        <f t="shared" si="15"/>
        <v>8.9999999850988388E-2</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145586.35</v>
      </c>
      <c r="D780" s="2">
        <f>'PR-RAS'!E787</f>
        <v>0</v>
      </c>
      <c r="E780" s="2">
        <v>0</v>
      </c>
      <c r="F780" s="2">
        <v>0</v>
      </c>
      <c r="G780" s="3">
        <f t="shared" si="14"/>
        <v>113411.76665000001</v>
      </c>
      <c r="H780" s="3">
        <f t="shared" si="15"/>
        <v>0.35000000000582077</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41625.69</v>
      </c>
      <c r="E810" s="2">
        <v>0</v>
      </c>
      <c r="F810" s="2">
        <v>0</v>
      </c>
      <c r="G810" s="3">
        <f t="shared" si="14"/>
        <v>67350.366420000006</v>
      </c>
      <c r="H810" s="3">
        <f t="shared" si="15"/>
        <v>0.30999999999767169</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9498525.1899999995</v>
      </c>
      <c r="D836" s="2">
        <f>'PR-RAS'!E843</f>
        <v>8704334.7100000009</v>
      </c>
      <c r="E836" s="2">
        <v>0</v>
      </c>
      <c r="F836" s="2">
        <v>0</v>
      </c>
      <c r="G836" s="3">
        <f t="shared" si="14"/>
        <v>22467507.49935</v>
      </c>
      <c r="H836" s="3">
        <f t="shared" si="15"/>
        <v>0.47999999858438969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12910986.1</v>
      </c>
      <c r="D838" s="2">
        <f>'PR-RAS'!E845</f>
        <v>19106785.609999999</v>
      </c>
      <c r="E838" s="2">
        <v>0</v>
      </c>
      <c r="F838" s="2">
        <v>0</v>
      </c>
      <c r="G838" s="3">
        <f t="shared" si="34"/>
        <v>42791254.476839997</v>
      </c>
      <c r="H838" s="3">
        <f t="shared" si="35"/>
        <v>0.49000000022351742</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5080423.8099999996</v>
      </c>
      <c r="D839" s="2">
        <f>'PR-RAS'!E846</f>
        <v>6261990.8799999999</v>
      </c>
      <c r="E839" s="2">
        <v>0</v>
      </c>
      <c r="F839" s="2">
        <v>0</v>
      </c>
      <c r="G839" s="3">
        <f t="shared" si="34"/>
        <v>14752491.867659999</v>
      </c>
      <c r="H839" s="3">
        <f t="shared" si="35"/>
        <v>0.31000000052154064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13455564.66</v>
      </c>
      <c r="D843" s="2">
        <f>'PR-RAS'!E850</f>
        <v>10683963.550000001</v>
      </c>
      <c r="E843" s="2">
        <v>0</v>
      </c>
      <c r="F843" s="2">
        <v>0</v>
      </c>
      <c r="G843" s="3">
        <f t="shared" si="34"/>
        <v>29321380.061920002</v>
      </c>
      <c r="H843" s="3">
        <f t="shared" si="35"/>
        <v>0.78999999910593033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16343392.439999999</v>
      </c>
      <c r="D844" s="2">
        <f>'PR-RAS'!E851</f>
        <v>21681809.609999999</v>
      </c>
      <c r="E844" s="2">
        <v>0</v>
      </c>
      <c r="F844" s="2">
        <v>0</v>
      </c>
      <c r="G844" s="3">
        <f t="shared" si="34"/>
        <v>50333010.829379998</v>
      </c>
      <c r="H844" s="3">
        <f t="shared" si="35"/>
        <v>0.83000000007450581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364517.77</v>
      </c>
      <c r="D845" s="2">
        <f>'PR-RAS'!E852</f>
        <v>382423.38</v>
      </c>
      <c r="E845" s="2">
        <v>0</v>
      </c>
      <c r="F845" s="2">
        <v>0</v>
      </c>
      <c r="G845" s="3">
        <f t="shared" si="34"/>
        <v>953183.66332000005</v>
      </c>
      <c r="H845" s="3">
        <f t="shared" si="35"/>
        <v>0.60999999998603016</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715999.18</v>
      </c>
      <c r="D846" s="2">
        <f>'PR-RAS'!E853</f>
        <v>748710.32</v>
      </c>
      <c r="E846" s="2">
        <v>0</v>
      </c>
      <c r="F846" s="2">
        <v>0</v>
      </c>
      <c r="G846" s="3">
        <f t="shared" si="34"/>
        <v>1870339.7478999998</v>
      </c>
      <c r="H846" s="3">
        <f t="shared" si="35"/>
        <v>0.5</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6741714.2999999998</v>
      </c>
      <c r="D848" s="2">
        <f>'PR-RAS'!E855</f>
        <v>7395719.29</v>
      </c>
      <c r="E848" s="2">
        <v>0</v>
      </c>
      <c r="F848" s="2">
        <v>0</v>
      </c>
      <c r="G848" s="3">
        <f t="shared" si="34"/>
        <v>18238580.489359997</v>
      </c>
      <c r="H848" s="3">
        <f t="shared" si="35"/>
        <v>0.58999999985098839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280905106.30000001</v>
      </c>
      <c r="D850" s="2">
        <f>'PR-RAS'!E857</f>
        <v>29250705.010000002</v>
      </c>
      <c r="E850" s="2">
        <v>0</v>
      </c>
      <c r="F850" s="2">
        <v>0</v>
      </c>
      <c r="G850" s="3">
        <f t="shared" si="34"/>
        <v>288156132.35567999</v>
      </c>
      <c r="H850" s="3">
        <f t="shared" si="35"/>
        <v>0.31000001356005669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34580.639999999999</v>
      </c>
      <c r="D866" s="2">
        <f>'PR-RAS'!E873</f>
        <v>29266.560000000001</v>
      </c>
      <c r="E866" s="2">
        <v>0</v>
      </c>
      <c r="F866" s="2">
        <v>0</v>
      </c>
      <c r="G866" s="3">
        <f t="shared" si="34"/>
        <v>80543.402400000006</v>
      </c>
      <c r="H866" s="3">
        <f t="shared" si="35"/>
        <v>0.7999999999992724</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40000000</v>
      </c>
      <c r="D894" s="2">
        <f>'PR-RAS'!E901</f>
        <v>67386000</v>
      </c>
      <c r="E894" s="2">
        <v>0</v>
      </c>
      <c r="F894" s="2">
        <v>0</v>
      </c>
      <c r="G894" s="3">
        <f t="shared" si="34"/>
        <v>156071396</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18000000</v>
      </c>
      <c r="E939" s="2">
        <v>0</v>
      </c>
      <c r="F939" s="2">
        <v>0</v>
      </c>
      <c r="G939" s="3">
        <f t="shared" si="34"/>
        <v>33768000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500000</v>
      </c>
      <c r="E940" s="2">
        <v>0</v>
      </c>
      <c r="F940" s="2">
        <v>0</v>
      </c>
      <c r="G940" s="3">
        <f t="shared" si="34"/>
        <v>939000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26781434.260000002</v>
      </c>
      <c r="D974" s="2">
        <f>'PR-RAS'!E981</f>
        <v>34869976.030000001</v>
      </c>
      <c r="E974" s="2">
        <v>0</v>
      </c>
      <c r="F974" s="2">
        <v>0</v>
      </c>
      <c r="G974" s="3">
        <f t="shared" si="34"/>
        <v>93915308.889360011</v>
      </c>
      <c r="H974" s="3">
        <f t="shared" si="35"/>
        <v>0.29000000283122063</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3412542893.6299996</v>
      </c>
      <c r="D1011" s="7">
        <f>BILANCA!E6</f>
        <v>3984765461.2999997</v>
      </c>
      <c r="E1011" s="7">
        <v>0</v>
      </c>
      <c r="F1011" s="7">
        <v>0</v>
      </c>
      <c r="G1011" s="8">
        <f t="shared" ref="G1011:G1306" si="38">B1011/1000*C1011+B1011/500*D1011</f>
        <v>11382073.816229999</v>
      </c>
      <c r="H1011" s="8">
        <f t="shared" si="35"/>
        <v>0.67000007629394531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2524779443.0699997</v>
      </c>
      <c r="D1012" s="2">
        <f>BILANCA!E7</f>
        <v>3039397211.0799999</v>
      </c>
      <c r="E1012" s="2">
        <v>0</v>
      </c>
      <c r="F1012" s="2">
        <v>0</v>
      </c>
      <c r="G1012" s="3">
        <f t="shared" si="38"/>
        <v>17207147.730459999</v>
      </c>
      <c r="H1012" s="3">
        <f t="shared" si="35"/>
        <v>0.14999961853027344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284847313.49999994</v>
      </c>
      <c r="D1013" s="2">
        <f>BILANCA!E8</f>
        <v>264261992.94999999</v>
      </c>
      <c r="E1013" s="2">
        <v>0</v>
      </c>
      <c r="F1013" s="2">
        <v>0</v>
      </c>
      <c r="G1013" s="3">
        <f t="shared" si="38"/>
        <v>2440113.8981999997</v>
      </c>
      <c r="H1013" s="3">
        <f t="shared" si="35"/>
        <v>0.55000007152557373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228858271.63999999</v>
      </c>
      <c r="D1014" s="2">
        <f>BILANCA!E9</f>
        <v>213450327.78</v>
      </c>
      <c r="E1014" s="2">
        <v>0</v>
      </c>
      <c r="F1014" s="2">
        <v>0</v>
      </c>
      <c r="G1014" s="3">
        <f t="shared" si="38"/>
        <v>2623035.7088000001</v>
      </c>
      <c r="H1014" s="3">
        <f t="shared" si="35"/>
        <v>0.58000001311302185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78097858.909999996</v>
      </c>
      <c r="D1015" s="2">
        <f>BILANCA!E10</f>
        <v>74482685.340000004</v>
      </c>
      <c r="E1015" s="2">
        <v>0</v>
      </c>
      <c r="F1015" s="2">
        <v>0</v>
      </c>
      <c r="G1015" s="3">
        <f t="shared" si="38"/>
        <v>1135316.1479500001</v>
      </c>
      <c r="H1015" s="3">
        <f t="shared" si="35"/>
        <v>0.43000000715255737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22108817.050000001</v>
      </c>
      <c r="D1016" s="2">
        <f>BILANCA!E11</f>
        <v>23671020.170000002</v>
      </c>
      <c r="E1016" s="2">
        <v>0</v>
      </c>
      <c r="F1016" s="2">
        <v>0</v>
      </c>
      <c r="G1016" s="3">
        <f t="shared" si="38"/>
        <v>416705.14434000006</v>
      </c>
      <c r="H1016" s="3">
        <f t="shared" si="35"/>
        <v>0.2200000025331974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1434504595.24</v>
      </c>
      <c r="D1017" s="2">
        <f>BILANCA!E12</f>
        <v>1843285299.54</v>
      </c>
      <c r="E1017" s="2">
        <v>0</v>
      </c>
      <c r="F1017" s="2">
        <v>0</v>
      </c>
      <c r="G1017" s="3">
        <f t="shared" si="38"/>
        <v>35847526.360239998</v>
      </c>
      <c r="H1017" s="3">
        <f t="shared" si="35"/>
        <v>0.70000004768371582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1408254768.9100001</v>
      </c>
      <c r="D1018" s="2">
        <f>BILANCA!E13</f>
        <v>1813197764.5</v>
      </c>
      <c r="E1018" s="2">
        <v>0</v>
      </c>
      <c r="F1018" s="2">
        <v>0</v>
      </c>
      <c r="G1018" s="3">
        <f t="shared" si="38"/>
        <v>40277202.383280002</v>
      </c>
      <c r="H1018" s="3">
        <f t="shared" si="35"/>
        <v>0.58999991416931152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319232187.94</v>
      </c>
      <c r="D1019" s="2">
        <f>BILANCA!E14</f>
        <v>596390261.57000005</v>
      </c>
      <c r="E1019" s="2">
        <v>0</v>
      </c>
      <c r="F1019" s="2">
        <v>0</v>
      </c>
      <c r="G1019" s="3">
        <f t="shared" si="38"/>
        <v>13608114.39972</v>
      </c>
      <c r="H1019" s="3">
        <f t="shared" si="35"/>
        <v>0.48999994993209839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1113687076.1400001</v>
      </c>
      <c r="D1020" s="2">
        <f>BILANCA!E15</f>
        <v>1247923184.48</v>
      </c>
      <c r="E1020" s="2">
        <v>0</v>
      </c>
      <c r="F1020" s="2">
        <v>0</v>
      </c>
      <c r="G1020" s="3">
        <f t="shared" si="38"/>
        <v>36095334.451000005</v>
      </c>
      <c r="H1020" s="3">
        <f t="shared" si="35"/>
        <v>0.62000012397766113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258121756.19</v>
      </c>
      <c r="D1021" s="2">
        <f>BILANCA!E16</f>
        <v>281839372</v>
      </c>
      <c r="E1021" s="2">
        <v>0</v>
      </c>
      <c r="F1021" s="2">
        <v>0</v>
      </c>
      <c r="G1021" s="3">
        <f t="shared" si="38"/>
        <v>9039805.5020899996</v>
      </c>
      <c r="H1021" s="3">
        <f t="shared" si="35"/>
        <v>0.18999999761581421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76591499.549999997</v>
      </c>
      <c r="D1022" s="2">
        <f>BILANCA!E17</f>
        <v>83762865.870000005</v>
      </c>
      <c r="E1022" s="2">
        <v>0</v>
      </c>
      <c r="F1022" s="2">
        <v>0</v>
      </c>
      <c r="G1022" s="3">
        <f t="shared" si="38"/>
        <v>2929406.7754800003</v>
      </c>
      <c r="H1022" s="3">
        <f t="shared" si="35"/>
        <v>0.57999999821186066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359377750.91000003</v>
      </c>
      <c r="D1023" s="2">
        <f>BILANCA!E18</f>
        <v>396717919.42000002</v>
      </c>
      <c r="E1023" s="2">
        <v>0</v>
      </c>
      <c r="F1023" s="2">
        <v>0</v>
      </c>
      <c r="G1023" s="3">
        <f t="shared" si="38"/>
        <v>14986576.666750001</v>
      </c>
      <c r="H1023" s="3">
        <f t="shared" si="35"/>
        <v>0.50999999046325684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18005843.589999996</v>
      </c>
      <c r="D1024" s="2">
        <f>BILANCA!E19</f>
        <v>19157185.049999997</v>
      </c>
      <c r="E1024" s="2">
        <v>0</v>
      </c>
      <c r="F1024" s="2">
        <v>0</v>
      </c>
      <c r="G1024" s="3">
        <f t="shared" si="38"/>
        <v>788482.99165999983</v>
      </c>
      <c r="H1024" s="3">
        <f t="shared" si="35"/>
        <v>0.46000000089406967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33741618.740000002</v>
      </c>
      <c r="D1025" s="2">
        <f>BILANCA!E20</f>
        <v>37649326.729999997</v>
      </c>
      <c r="E1025" s="2">
        <v>0</v>
      </c>
      <c r="F1025" s="2">
        <v>0</v>
      </c>
      <c r="G1025" s="3">
        <f t="shared" si="38"/>
        <v>1635604.0829999999</v>
      </c>
      <c r="H1025" s="3">
        <f t="shared" si="35"/>
        <v>0.5300000011920929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6478529.4800000004</v>
      </c>
      <c r="D1026" s="2">
        <f>BILANCA!E21</f>
        <v>8450444.7699999996</v>
      </c>
      <c r="E1026" s="2">
        <v>0</v>
      </c>
      <c r="F1026" s="2">
        <v>0</v>
      </c>
      <c r="G1026" s="3">
        <f t="shared" si="38"/>
        <v>374070.70432000002</v>
      </c>
      <c r="H1026" s="3">
        <f t="shared" si="35"/>
        <v>0.71000000089406967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3711892.04</v>
      </c>
      <c r="D1027" s="2">
        <f>BILANCA!E22</f>
        <v>3929433.94</v>
      </c>
      <c r="E1027" s="2">
        <v>0</v>
      </c>
      <c r="F1027" s="2">
        <v>0</v>
      </c>
      <c r="G1027" s="3">
        <f t="shared" si="38"/>
        <v>196702.91863999999</v>
      </c>
      <c r="H1027" s="3">
        <f t="shared" si="35"/>
        <v>0.10000000009313226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45992.97</v>
      </c>
      <c r="D1028" s="2">
        <f>BILANCA!E23</f>
        <v>45992.97</v>
      </c>
      <c r="E1028" s="2">
        <v>0</v>
      </c>
      <c r="F1028" s="2">
        <v>0</v>
      </c>
      <c r="G1028" s="3">
        <f t="shared" si="38"/>
        <v>2483.6203799999998</v>
      </c>
      <c r="H1028" s="3">
        <f t="shared" si="35"/>
        <v>5.9999999997671694E-2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768269.87</v>
      </c>
      <c r="D1029" s="2">
        <f>BILANCA!E24</f>
        <v>802936.57</v>
      </c>
      <c r="E1029" s="2">
        <v>0</v>
      </c>
      <c r="F1029" s="2">
        <v>0</v>
      </c>
      <c r="G1029" s="3">
        <f t="shared" si="38"/>
        <v>45108.717189999996</v>
      </c>
      <c r="H1029" s="3">
        <f t="shared" si="35"/>
        <v>0.56000000005587935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33706.660000000003</v>
      </c>
      <c r="D1030" s="2">
        <f>BILANCA!E25</f>
        <v>35055.72</v>
      </c>
      <c r="E1030" s="2">
        <v>0</v>
      </c>
      <c r="F1030" s="2">
        <v>0</v>
      </c>
      <c r="G1030" s="3">
        <f t="shared" si="38"/>
        <v>2076.3620000000001</v>
      </c>
      <c r="H1030" s="3">
        <f t="shared" si="35"/>
        <v>0.61999999999534339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8544106.6300000008</v>
      </c>
      <c r="D1031" s="2">
        <f>BILANCA!E26</f>
        <v>8287427.71</v>
      </c>
      <c r="E1031" s="2">
        <v>0</v>
      </c>
      <c r="F1031" s="2">
        <v>0</v>
      </c>
      <c r="G1031" s="3">
        <f t="shared" si="38"/>
        <v>527498.20305000001</v>
      </c>
      <c r="H1031" s="3">
        <f t="shared" si="35"/>
        <v>0.65999999921768904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35318272.799999997</v>
      </c>
      <c r="D1033" s="2">
        <f>BILANCA!E28</f>
        <v>40043433.359999999</v>
      </c>
      <c r="E1033" s="2">
        <v>0</v>
      </c>
      <c r="F1033" s="2">
        <v>0</v>
      </c>
      <c r="G1033" s="3">
        <f t="shared" si="38"/>
        <v>2654318.20896</v>
      </c>
      <c r="H1033" s="3">
        <f t="shared" si="35"/>
        <v>0.56000000238418579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737894.05000000075</v>
      </c>
      <c r="D1034" s="2">
        <f>BILANCA!E29</f>
        <v>487574.19</v>
      </c>
      <c r="E1034" s="2">
        <v>0</v>
      </c>
      <c r="F1034" s="2">
        <v>0</v>
      </c>
      <c r="G1034" s="3">
        <f t="shared" si="38"/>
        <v>41113.018320000017</v>
      </c>
      <c r="H1034" s="3">
        <f t="shared" si="35"/>
        <v>0.24000000074738637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14888332.5</v>
      </c>
      <c r="D1035" s="2">
        <f>BILANCA!E30</f>
        <v>827772.52</v>
      </c>
      <c r="E1035" s="2">
        <v>0</v>
      </c>
      <c r="F1035" s="2">
        <v>0</v>
      </c>
      <c r="G1035" s="3">
        <f t="shared" si="38"/>
        <v>413596.93849999999</v>
      </c>
      <c r="H1035" s="3">
        <f t="shared" si="35"/>
        <v>0.97999999998137355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14150438.449999999</v>
      </c>
      <c r="D1039" s="2">
        <f>BILANCA!E34</f>
        <v>340198.33</v>
      </c>
      <c r="E1039" s="2">
        <v>0</v>
      </c>
      <c r="F1039" s="2">
        <v>0</v>
      </c>
      <c r="G1039" s="3">
        <f t="shared" si="38"/>
        <v>430094.21818999999</v>
      </c>
      <c r="H1039" s="3">
        <f t="shared" si="35"/>
        <v>0.77999999927124009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267511.98</v>
      </c>
      <c r="D1040" s="2">
        <f>BILANCA!E35</f>
        <v>267511.98</v>
      </c>
      <c r="E1040" s="2">
        <v>0</v>
      </c>
      <c r="F1040" s="2">
        <v>0</v>
      </c>
      <c r="G1040" s="3">
        <f t="shared" si="38"/>
        <v>24076.078199999996</v>
      </c>
      <c r="H1040" s="3">
        <f t="shared" si="35"/>
        <v>4.0000000037252903E-2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267511.98</v>
      </c>
      <c r="D1042" s="2">
        <f>BILANCA!E37</f>
        <v>267511.98</v>
      </c>
      <c r="E1042" s="2">
        <v>0</v>
      </c>
      <c r="F1042" s="2">
        <v>0</v>
      </c>
      <c r="G1042" s="3">
        <f t="shared" si="38"/>
        <v>25681.150079999999</v>
      </c>
      <c r="H1042" s="3">
        <f t="shared" si="35"/>
        <v>4.0000000037252903E-2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4228517.0600000005</v>
      </c>
      <c r="D1046" s="2">
        <f>BILANCA!E41</f>
        <v>5959477.9900000002</v>
      </c>
      <c r="E1046" s="2">
        <v>0</v>
      </c>
      <c r="F1046" s="2">
        <v>0</v>
      </c>
      <c r="G1046" s="3">
        <f t="shared" si="38"/>
        <v>581309.02943999995</v>
      </c>
      <c r="H1046" s="3">
        <f t="shared" si="35"/>
        <v>7.0000000298023224E-2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4474084.66</v>
      </c>
      <c r="D1047" s="2">
        <f>BILANCA!E42</f>
        <v>7383799.5099999998</v>
      </c>
      <c r="E1047" s="2">
        <v>0</v>
      </c>
      <c r="F1047" s="2">
        <v>0</v>
      </c>
      <c r="G1047" s="3">
        <f t="shared" si="38"/>
        <v>711942.29616000003</v>
      </c>
      <c r="H1047" s="3">
        <f t="shared" si="35"/>
        <v>0.83000000007450581</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245567.6</v>
      </c>
      <c r="D1049" s="2">
        <f>BILANCA!E44</f>
        <v>1424321.52</v>
      </c>
      <c r="E1049" s="2">
        <v>0</v>
      </c>
      <c r="F1049" s="2">
        <v>0</v>
      </c>
      <c r="G1049" s="3">
        <f t="shared" si="38"/>
        <v>120674.21496</v>
      </c>
      <c r="H1049" s="3">
        <f t="shared" si="35"/>
        <v>0.87999999997555278</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3010059.6499999985</v>
      </c>
      <c r="D1050" s="2">
        <f>BILANCA!E45</f>
        <v>4215785.8299999982</v>
      </c>
      <c r="E1050" s="2">
        <v>0</v>
      </c>
      <c r="F1050" s="2">
        <v>0</v>
      </c>
      <c r="G1050" s="3">
        <f t="shared" si="38"/>
        <v>457665.25239999982</v>
      </c>
      <c r="H1050" s="3">
        <f t="shared" si="35"/>
        <v>0.52000000327825546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11781893.76</v>
      </c>
      <c r="D1052" s="2">
        <f>BILANCA!E47</f>
        <v>13970544.939999999</v>
      </c>
      <c r="E1052" s="2">
        <v>0</v>
      </c>
      <c r="F1052" s="2">
        <v>0</v>
      </c>
      <c r="G1052" s="3">
        <f t="shared" si="38"/>
        <v>1668365.3128800001</v>
      </c>
      <c r="H1052" s="3">
        <f t="shared" si="35"/>
        <v>0.30000000074505806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15895005.49</v>
      </c>
      <c r="D1053" s="2">
        <f>BILANCA!E48</f>
        <v>16180241.960000001</v>
      </c>
      <c r="E1053" s="2">
        <v>0</v>
      </c>
      <c r="F1053" s="2">
        <v>0</v>
      </c>
      <c r="G1053" s="3">
        <f t="shared" si="38"/>
        <v>2074986.0446299999</v>
      </c>
      <c r="H1053" s="3">
        <f t="shared" si="35"/>
        <v>0.52999999932944775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24666839.600000001</v>
      </c>
      <c r="D1055" s="2">
        <f>BILANCA!E50</f>
        <v>25935001.07</v>
      </c>
      <c r="E1055" s="2">
        <v>0</v>
      </c>
      <c r="F1055" s="2">
        <v>0</v>
      </c>
      <c r="G1055" s="3">
        <f t="shared" si="38"/>
        <v>3444157.8783</v>
      </c>
      <c r="H1055" s="3">
        <f t="shared" si="35"/>
        <v>0.4699999988079071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691840.86</v>
      </c>
      <c r="D1056" s="2">
        <f>BILANCA!E51</f>
        <v>691840.86</v>
      </c>
      <c r="E1056" s="2">
        <v>0</v>
      </c>
      <c r="F1056" s="2">
        <v>0</v>
      </c>
      <c r="G1056" s="3">
        <f t="shared" si="38"/>
        <v>95474.038679999998</v>
      </c>
      <c r="H1056" s="3">
        <f t="shared" si="35"/>
        <v>0.28000000002793968</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976735.21</v>
      </c>
      <c r="D1059" s="2">
        <f>BILANCA!E54</f>
        <v>982586.73</v>
      </c>
      <c r="E1059" s="2">
        <v>0</v>
      </c>
      <c r="F1059" s="2">
        <v>0</v>
      </c>
      <c r="G1059" s="3">
        <f t="shared" si="38"/>
        <v>144153.52483000001</v>
      </c>
      <c r="H1059" s="3">
        <f t="shared" si="35"/>
        <v>0.47999999998137355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976735.21</v>
      </c>
      <c r="D1060" s="2">
        <f>BILANCA!E55</f>
        <v>982586.73</v>
      </c>
      <c r="E1060" s="2">
        <v>0</v>
      </c>
      <c r="F1060" s="2">
        <v>0</v>
      </c>
      <c r="G1060" s="3">
        <f t="shared" si="38"/>
        <v>147095.43350000001</v>
      </c>
      <c r="H1060" s="3">
        <f t="shared" si="35"/>
        <v>0.47999999998137355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804296841.7299999</v>
      </c>
      <c r="D1061" s="2">
        <f>BILANCA!E56</f>
        <v>930515366.26999998</v>
      </c>
      <c r="E1061" s="2">
        <v>0</v>
      </c>
      <c r="F1061" s="2">
        <v>0</v>
      </c>
      <c r="G1061" s="3">
        <f t="shared" si="38"/>
        <v>135931706.28776997</v>
      </c>
      <c r="H1061" s="3">
        <f t="shared" si="35"/>
        <v>0.54000008106231689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802784035.52999997</v>
      </c>
      <c r="D1062" s="2">
        <f>BILANCA!E57</f>
        <v>927560374.82000005</v>
      </c>
      <c r="E1062" s="2">
        <v>0</v>
      </c>
      <c r="F1062" s="2">
        <v>0</v>
      </c>
      <c r="G1062" s="3">
        <f t="shared" si="38"/>
        <v>138211048.82883999</v>
      </c>
      <c r="H1062" s="3">
        <f t="shared" si="35"/>
        <v>0.64999997615814209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1217606.29</v>
      </c>
      <c r="D1063" s="2">
        <f>BILANCA!E58</f>
        <v>2659791.54</v>
      </c>
      <c r="E1063" s="2">
        <v>0</v>
      </c>
      <c r="F1063" s="2">
        <v>0</v>
      </c>
      <c r="G1063" s="3">
        <f t="shared" si="38"/>
        <v>346471.03661000001</v>
      </c>
      <c r="H1063" s="3">
        <f t="shared" si="35"/>
        <v>0.75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295199.90999999997</v>
      </c>
      <c r="D1067" s="2">
        <f>BILANCA!E62</f>
        <v>295199.90999999997</v>
      </c>
      <c r="E1067" s="2">
        <v>0</v>
      </c>
      <c r="F1067" s="2">
        <v>0</v>
      </c>
      <c r="G1067" s="3">
        <f t="shared" si="38"/>
        <v>50479.184609999997</v>
      </c>
      <c r="H1067" s="3">
        <f t="shared" si="35"/>
        <v>0.18000000005122274</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438851.74</v>
      </c>
      <c r="D1068" s="2">
        <f>BILANCA!E63</f>
        <v>642711.46</v>
      </c>
      <c r="E1068" s="2">
        <v>0</v>
      </c>
      <c r="F1068" s="2">
        <v>0</v>
      </c>
      <c r="G1068" s="3">
        <f t="shared" si="38"/>
        <v>100007.93028</v>
      </c>
      <c r="H1068" s="3">
        <f t="shared" si="35"/>
        <v>0.71999999997206032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438851.74</v>
      </c>
      <c r="D1069" s="2">
        <f>BILANCA!E64</f>
        <v>642711.46</v>
      </c>
      <c r="E1069" s="2">
        <v>0</v>
      </c>
      <c r="F1069" s="2">
        <v>0</v>
      </c>
      <c r="G1069" s="3">
        <f t="shared" si="38"/>
        <v>101732.20494</v>
      </c>
      <c r="H1069" s="3">
        <f t="shared" si="35"/>
        <v>0.71999999997206032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887763450.55999994</v>
      </c>
      <c r="D1074" s="2">
        <f>BILANCA!E69</f>
        <v>945368250.21999991</v>
      </c>
      <c r="E1074" s="2">
        <v>0</v>
      </c>
      <c r="F1074" s="2">
        <v>0</v>
      </c>
      <c r="G1074" s="3">
        <f t="shared" si="38"/>
        <v>177823996.86399999</v>
      </c>
      <c r="H1074" s="3">
        <f t="shared" si="35"/>
        <v>0.65999996662139893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215433008.55000001</v>
      </c>
      <c r="D1075" s="2">
        <f>BILANCA!E70</f>
        <v>244850573.06999999</v>
      </c>
      <c r="E1075" s="2">
        <v>0</v>
      </c>
      <c r="F1075" s="2">
        <v>0</v>
      </c>
      <c r="G1075" s="3">
        <f t="shared" si="38"/>
        <v>45833720.054849997</v>
      </c>
      <c r="H1075" s="3">
        <f t="shared" si="35"/>
        <v>0.51999998092651367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92888.16</v>
      </c>
      <c r="D1076" s="2">
        <f>BILANCA!E71</f>
        <v>104880.06</v>
      </c>
      <c r="E1076" s="2">
        <v>0</v>
      </c>
      <c r="F1076" s="2">
        <v>0</v>
      </c>
      <c r="G1076" s="3">
        <f t="shared" si="38"/>
        <v>19974.786480000002</v>
      </c>
      <c r="H1076" s="3">
        <f t="shared" si="35"/>
        <v>0.22000000000116415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92888.16</v>
      </c>
      <c r="D1078" s="2">
        <f>BILANCA!E73</f>
        <v>104880.06</v>
      </c>
      <c r="E1078" s="2">
        <v>0</v>
      </c>
      <c r="F1078" s="2">
        <v>0</v>
      </c>
      <c r="G1078" s="3">
        <f t="shared" si="38"/>
        <v>20580.083040000001</v>
      </c>
      <c r="H1078" s="3">
        <f t="shared" si="35"/>
        <v>0.22000000000116415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215340120.39000002</v>
      </c>
      <c r="D1081" s="2">
        <f>BILANCA!E76</f>
        <v>244745693.00999999</v>
      </c>
      <c r="E1081" s="2">
        <v>0</v>
      </c>
      <c r="F1081" s="2">
        <v>0</v>
      </c>
      <c r="G1081" s="3">
        <f t="shared" si="38"/>
        <v>50043036.955109999</v>
      </c>
      <c r="H1081" s="3">
        <f t="shared" si="35"/>
        <v>0.40000000596046448</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6468017.96</v>
      </c>
      <c r="D1082" s="2">
        <f>BILANCA!E77</f>
        <v>5563180.0700000003</v>
      </c>
      <c r="E1082" s="2">
        <v>0</v>
      </c>
      <c r="F1082" s="2">
        <v>0</v>
      </c>
      <c r="G1082" s="3">
        <f t="shared" ref="G1082:G1084" si="39">B1082/1000*C1082+B1082/500*D1082</f>
        <v>1266795.2231999999</v>
      </c>
      <c r="H1082" s="3">
        <f t="shared" ref="H1082:H1084" si="40">ABS(C1082-ROUND(C1082,0))+ABS(D1082-ROUND(D1082,0))</f>
        <v>0.11000000033527613</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208872102.43000001</v>
      </c>
      <c r="D1083" s="2">
        <f>BILANCA!E78</f>
        <v>239182512.94</v>
      </c>
      <c r="E1083" s="2">
        <v>0</v>
      </c>
      <c r="F1083" s="2">
        <v>0</v>
      </c>
      <c r="G1083" s="3">
        <f t="shared" si="39"/>
        <v>50168310.366629995</v>
      </c>
      <c r="H1083" s="3">
        <f t="shared" si="40"/>
        <v>0.49000000953674316</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7748333.6699999999</v>
      </c>
      <c r="D1087" s="2">
        <f>BILANCA!E82</f>
        <v>15879550.119999999</v>
      </c>
      <c r="E1087" s="2">
        <v>0</v>
      </c>
      <c r="F1087" s="2">
        <v>0</v>
      </c>
      <c r="G1087" s="3">
        <f t="shared" si="38"/>
        <v>3042072.4110699999</v>
      </c>
      <c r="H1087" s="3">
        <f t="shared" si="35"/>
        <v>0.44999999925494194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23562.560000000001</v>
      </c>
      <c r="D1089" s="2">
        <f>BILANCA!E84</f>
        <v>10602.56</v>
      </c>
      <c r="E1089" s="2">
        <v>0</v>
      </c>
      <c r="F1089" s="2">
        <v>0</v>
      </c>
      <c r="G1089" s="3">
        <f t="shared" si="38"/>
        <v>3536.6467199999997</v>
      </c>
      <c r="H1089" s="3">
        <f t="shared" si="35"/>
        <v>0.87999999999919964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3189.11</v>
      </c>
      <c r="D1090" s="2">
        <f>BILANCA!E85</f>
        <v>366.52</v>
      </c>
      <c r="E1090" s="2">
        <v>0</v>
      </c>
      <c r="F1090" s="2">
        <v>0</v>
      </c>
      <c r="G1090" s="3">
        <f t="shared" si="38"/>
        <v>313.77199999999999</v>
      </c>
      <c r="H1090" s="3">
        <f t="shared" si="35"/>
        <v>0.59000000000014552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10562.56</v>
      </c>
      <c r="D1091" s="2">
        <f>BILANCA!E86</f>
        <v>10562.56</v>
      </c>
      <c r="E1091" s="2">
        <v>0</v>
      </c>
      <c r="F1091" s="2">
        <v>0</v>
      </c>
      <c r="G1091" s="3">
        <f t="shared" si="38"/>
        <v>2566.70208</v>
      </c>
      <c r="H1091" s="3">
        <f t="shared" si="35"/>
        <v>0.88000000000101863</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7732144.5599999996</v>
      </c>
      <c r="D1092" s="2">
        <f>BILANCA!E87</f>
        <v>15879143.6</v>
      </c>
      <c r="E1092" s="2">
        <v>0</v>
      </c>
      <c r="F1092" s="2">
        <v>0</v>
      </c>
      <c r="G1092" s="3">
        <f t="shared" si="38"/>
        <v>3238215.4043200002</v>
      </c>
      <c r="H1092" s="3">
        <f t="shared" si="35"/>
        <v>0.84000000078231096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126364.5299999998</v>
      </c>
      <c r="D1093" s="2">
        <f>BILANCA!E88</f>
        <v>18596562.650000002</v>
      </c>
      <c r="E1093" s="2">
        <v>0</v>
      </c>
      <c r="F1093" s="2">
        <v>0</v>
      </c>
      <c r="G1093" s="3">
        <f t="shared" si="38"/>
        <v>3097517.6558900005</v>
      </c>
      <c r="H1093" s="3">
        <f t="shared" si="35"/>
        <v>0.81999999796971679</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1228778.8399999999</v>
      </c>
      <c r="D1094" s="2">
        <f>BILANCA!E89</f>
        <v>19698976.960000001</v>
      </c>
      <c r="E1094" s="2">
        <v>0</v>
      </c>
      <c r="F1094" s="2">
        <v>0</v>
      </c>
      <c r="G1094" s="3">
        <f t="shared" si="38"/>
        <v>3412645.5518400003</v>
      </c>
      <c r="H1094" s="3">
        <f t="shared" si="35"/>
        <v>0.19999999925494194</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144798.38</v>
      </c>
      <c r="D1095" s="2">
        <f>BILANCA!E90</f>
        <v>114996.5</v>
      </c>
      <c r="E1095" s="2">
        <v>0</v>
      </c>
      <c r="F1095" s="2">
        <v>0</v>
      </c>
      <c r="G1095" s="3">
        <f t="shared" si="38"/>
        <v>31857.267300000003</v>
      </c>
      <c r="H1095" s="3">
        <f t="shared" si="35"/>
        <v>0.88000000000465661</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41582.06</v>
      </c>
      <c r="D1099" s="2">
        <f>BILANCA!E94</f>
        <v>18541582.059999999</v>
      </c>
      <c r="E1099" s="2">
        <v>0</v>
      </c>
      <c r="F1099" s="2">
        <v>0</v>
      </c>
      <c r="G1099" s="3">
        <f t="shared" si="38"/>
        <v>3304102.4100199998</v>
      </c>
      <c r="H1099" s="3">
        <f t="shared" si="41"/>
        <v>0.11999999865656719</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945787.96</v>
      </c>
      <c r="D1103" s="2">
        <f>BILANCA!E98</f>
        <v>945787.96</v>
      </c>
      <c r="E1103" s="2">
        <v>0</v>
      </c>
      <c r="F1103" s="2">
        <v>0</v>
      </c>
      <c r="G1103" s="3">
        <f t="shared" si="38"/>
        <v>263874.84083999996</v>
      </c>
      <c r="H1103" s="3">
        <f t="shared" si="41"/>
        <v>8.0000000074505806E-2</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96610.44</v>
      </c>
      <c r="D1104" s="2">
        <f>BILANCA!E99</f>
        <v>96610.44</v>
      </c>
      <c r="E1104" s="2">
        <v>0</v>
      </c>
      <c r="F1104" s="2">
        <v>0</v>
      </c>
      <c r="G1104" s="3">
        <f t="shared" si="38"/>
        <v>27244.144079999998</v>
      </c>
      <c r="H1104" s="3">
        <f t="shared" si="41"/>
        <v>0.88000000000465661</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1102414.31</v>
      </c>
      <c r="D1123" s="2">
        <f>BILANCA!E118</f>
        <v>1102414.31</v>
      </c>
      <c r="E1123" s="2">
        <v>0</v>
      </c>
      <c r="F1123" s="2">
        <v>0</v>
      </c>
      <c r="G1123" s="3">
        <f t="shared" si="38"/>
        <v>373718.45108999999</v>
      </c>
      <c r="H1123" s="3">
        <f t="shared" si="41"/>
        <v>0.62000000011175871</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828137.48</v>
      </c>
      <c r="D1124" s="2">
        <f>BILANCA!E119</f>
        <v>799810.01</v>
      </c>
      <c r="E1124" s="2">
        <v>0</v>
      </c>
      <c r="F1124" s="2">
        <v>0</v>
      </c>
      <c r="G1124" s="3">
        <f t="shared" si="38"/>
        <v>276764.35499999998</v>
      </c>
      <c r="H1124" s="3">
        <f t="shared" si="41"/>
        <v>0.48999999999068677</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828137.48</v>
      </c>
      <c r="D1125" s="2">
        <f>BILANCA!E120</f>
        <v>799810.01</v>
      </c>
      <c r="E1125" s="2">
        <v>0</v>
      </c>
      <c r="F1125" s="2">
        <v>0</v>
      </c>
      <c r="G1125" s="3">
        <f t="shared" si="38"/>
        <v>279192.11250000005</v>
      </c>
      <c r="H1125" s="3">
        <f t="shared" si="41"/>
        <v>0.48999999999068677</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828137.48</v>
      </c>
      <c r="D1129" s="2">
        <f>BILANCA!E124</f>
        <v>799810.01</v>
      </c>
      <c r="E1129" s="2">
        <v>0</v>
      </c>
      <c r="F1129" s="2">
        <v>0</v>
      </c>
      <c r="G1129" s="3">
        <f t="shared" si="38"/>
        <v>288903.14249999996</v>
      </c>
      <c r="H1129" s="3">
        <f t="shared" si="41"/>
        <v>0.48999999999068677</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600807886.01999998</v>
      </c>
      <c r="D1140" s="2">
        <f>BILANCA!E135</f>
        <v>604125404.27999997</v>
      </c>
      <c r="E1140" s="2">
        <v>0</v>
      </c>
      <c r="F1140" s="2">
        <v>0</v>
      </c>
      <c r="G1140" s="3">
        <f t="shared" si="38"/>
        <v>235177630.29540002</v>
      </c>
      <c r="H1140" s="3">
        <f t="shared" si="41"/>
        <v>0.29999995231628418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604960281</v>
      </c>
      <c r="D1141" s="2">
        <f>BILANCA!E136</f>
        <v>608277799.25999999</v>
      </c>
      <c r="E1141" s="2">
        <v>0</v>
      </c>
      <c r="F1141" s="2">
        <v>0</v>
      </c>
      <c r="G1141" s="3">
        <f t="shared" si="38"/>
        <v>238618580.21711999</v>
      </c>
      <c r="H1141" s="3">
        <f t="shared" si="41"/>
        <v>0.25999999046325684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600792012.20000005</v>
      </c>
      <c r="D1145" s="2">
        <f>BILANCA!E140</f>
        <v>603860673.33000004</v>
      </c>
      <c r="E1145" s="2">
        <v>0</v>
      </c>
      <c r="F1145" s="2">
        <v>0</v>
      </c>
      <c r="G1145" s="3">
        <f t="shared" si="38"/>
        <v>244149303.44610003</v>
      </c>
      <c r="H1145" s="3">
        <f t="shared" si="41"/>
        <v>0.53000009059906006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8600</v>
      </c>
      <c r="D1146" s="2">
        <f>BILANCA!E141</f>
        <v>7989.91</v>
      </c>
      <c r="E1146" s="2">
        <v>0</v>
      </c>
      <c r="F1146" s="2">
        <v>0</v>
      </c>
      <c r="G1146" s="3">
        <f t="shared" si="38"/>
        <v>3342.8555200000001</v>
      </c>
      <c r="H1146" s="3">
        <f t="shared" si="41"/>
        <v>9.0000000000145519E-2</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4159668.8</v>
      </c>
      <c r="D1147" s="2">
        <f>BILANCA!E142</f>
        <v>4409136.0199999996</v>
      </c>
      <c r="E1147" s="2">
        <v>0</v>
      </c>
      <c r="F1147" s="2">
        <v>0</v>
      </c>
      <c r="G1147" s="3">
        <f t="shared" si="38"/>
        <v>1777977.8950800002</v>
      </c>
      <c r="H1147" s="3">
        <f t="shared" si="41"/>
        <v>0.21999999973922968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4152394.98</v>
      </c>
      <c r="D1151" s="2">
        <f>BILANCA!E146</f>
        <v>4152394.98</v>
      </c>
      <c r="E1151" s="2">
        <v>0</v>
      </c>
      <c r="F1151" s="2">
        <v>0</v>
      </c>
      <c r="G1151" s="3">
        <f t="shared" si="38"/>
        <v>1756463.0765399998</v>
      </c>
      <c r="H1151" s="3">
        <f t="shared" si="41"/>
        <v>4.0000000037252903E-2</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57728094.299999982</v>
      </c>
      <c r="D1152" s="2">
        <f>BILANCA!E147</f>
        <v>52922107.600000024</v>
      </c>
      <c r="E1152" s="2">
        <v>0</v>
      </c>
      <c r="F1152" s="2">
        <v>0</v>
      </c>
      <c r="G1152" s="3">
        <f t="shared" si="38"/>
        <v>23227267.949000001</v>
      </c>
      <c r="H1152" s="3">
        <f t="shared" si="41"/>
        <v>0.69999995827674866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24025273.239999998</v>
      </c>
      <c r="D1153" s="2">
        <f>BILANCA!E148</f>
        <v>22928101.52</v>
      </c>
      <c r="E1153" s="2">
        <v>0</v>
      </c>
      <c r="F1153" s="2">
        <v>0</v>
      </c>
      <c r="G1153" s="3">
        <f t="shared" si="38"/>
        <v>9993051.1080399975</v>
      </c>
      <c r="H1153" s="3">
        <f t="shared" si="41"/>
        <v>0.7199999988079071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79797.3</v>
      </c>
      <c r="D1155" s="2">
        <f>BILANCA!E150</f>
        <v>3551561.75</v>
      </c>
      <c r="E1155" s="2">
        <v>0</v>
      </c>
      <c r="F1155" s="2">
        <v>0</v>
      </c>
      <c r="G1155" s="3">
        <f t="shared" si="38"/>
        <v>1041523.5159999999</v>
      </c>
      <c r="H1155" s="3">
        <f t="shared" si="41"/>
        <v>0.55000000000291038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79797.3</v>
      </c>
      <c r="D1157" s="2">
        <f>BILANCA!E152</f>
        <v>79892.94</v>
      </c>
      <c r="E1157" s="2">
        <v>0</v>
      </c>
      <c r="F1157" s="2">
        <v>0</v>
      </c>
      <c r="G1157" s="3">
        <f t="shared" si="38"/>
        <v>35218.727460000002</v>
      </c>
      <c r="H1157" s="3">
        <f t="shared" si="41"/>
        <v>0.36000000000058208</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8786.19</v>
      </c>
      <c r="E1158" s="2">
        <v>0</v>
      </c>
      <c r="F1158" s="2">
        <v>0</v>
      </c>
      <c r="G1158" s="3">
        <f t="shared" si="38"/>
        <v>2600.7122399999998</v>
      </c>
      <c r="H1158" s="3">
        <f t="shared" si="41"/>
        <v>0.19000000000050932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3462882.62</v>
      </c>
      <c r="E1163" s="2">
        <v>0</v>
      </c>
      <c r="F1163" s="2">
        <v>0</v>
      </c>
      <c r="G1163" s="3">
        <f t="shared" si="38"/>
        <v>1059642.0817199999</v>
      </c>
      <c r="H1163" s="3">
        <f t="shared" si="41"/>
        <v>0.37999999988824129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53335747.630000003</v>
      </c>
      <c r="D1164" s="2">
        <f>BILANCA!E159</f>
        <v>51670896.479999997</v>
      </c>
      <c r="E1164" s="2">
        <v>0</v>
      </c>
      <c r="F1164" s="2">
        <v>0</v>
      </c>
      <c r="G1164" s="3">
        <f t="shared" si="38"/>
        <v>24128341.250859998</v>
      </c>
      <c r="H1164" s="3">
        <f t="shared" si="41"/>
        <v>0.84999999403953552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139336152.87</v>
      </c>
      <c r="D1165" s="2">
        <f>BILANCA!E160</f>
        <v>137142533.61000001</v>
      </c>
      <c r="E1165" s="2">
        <v>0</v>
      </c>
      <c r="F1165" s="2">
        <v>0</v>
      </c>
      <c r="G1165" s="3">
        <f t="shared" si="38"/>
        <v>64111289.113949999</v>
      </c>
      <c r="H1165" s="3">
        <f t="shared" si="41"/>
        <v>0.51999998092651367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231.54</v>
      </c>
      <c r="D1166" s="2">
        <f>BILANCA!E161</f>
        <v>222.47</v>
      </c>
      <c r="E1166" s="2">
        <v>0</v>
      </c>
      <c r="F1166" s="2">
        <v>0</v>
      </c>
      <c r="G1166" s="3">
        <f t="shared" si="38"/>
        <v>105.53088</v>
      </c>
      <c r="H1166" s="3">
        <f t="shared" si="41"/>
        <v>0.93000000000000682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241593.07</v>
      </c>
      <c r="D1168" s="2">
        <f>BILANCA!E163</f>
        <v>273224.15000000002</v>
      </c>
      <c r="E1168" s="2">
        <v>0</v>
      </c>
      <c r="F1168" s="2">
        <v>0</v>
      </c>
      <c r="G1168" s="3">
        <f t="shared" si="38"/>
        <v>124510.53646</v>
      </c>
      <c r="H1168" s="3">
        <f t="shared" si="41"/>
        <v>0.22000000003026798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159290701.34999999</v>
      </c>
      <c r="D1169" s="2">
        <f>BILANCA!E164</f>
        <v>162644432.38</v>
      </c>
      <c r="E1169" s="2">
        <v>0</v>
      </c>
      <c r="F1169" s="2">
        <v>0</v>
      </c>
      <c r="G1169" s="3">
        <f t="shared" si="38"/>
        <v>77048151.011490002</v>
      </c>
      <c r="H1169" s="3">
        <f t="shared" si="41"/>
        <v>0.72999998927116394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5091626.0099999979</v>
      </c>
      <c r="D1170" s="2">
        <f>BILANCA!E165</f>
        <v>8194242.4900000021</v>
      </c>
      <c r="E1170" s="2">
        <v>0</v>
      </c>
      <c r="F1170" s="2">
        <v>0</v>
      </c>
      <c r="G1170" s="3">
        <f t="shared" si="38"/>
        <v>3436817.7584000006</v>
      </c>
      <c r="H1170" s="3">
        <f t="shared" si="41"/>
        <v>0.5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20062458.359999999</v>
      </c>
      <c r="D1171" s="2">
        <f>BILANCA!E166</f>
        <v>23089791.670000002</v>
      </c>
      <c r="E1171" s="2">
        <v>0</v>
      </c>
      <c r="F1171" s="2">
        <v>0</v>
      </c>
      <c r="G1171" s="3">
        <f t="shared" si="38"/>
        <v>10664968.7137</v>
      </c>
      <c r="H1171" s="3">
        <f t="shared" si="41"/>
        <v>0.68999999761581421</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1460356.74</v>
      </c>
      <c r="D1172" s="2">
        <f>BILANCA!E167</f>
        <v>1746656.39</v>
      </c>
      <c r="E1172" s="2">
        <v>0</v>
      </c>
      <c r="F1172" s="2">
        <v>0</v>
      </c>
      <c r="G1172" s="3">
        <f t="shared" si="38"/>
        <v>802494.46224000002</v>
      </c>
      <c r="H1172" s="3">
        <f t="shared" si="41"/>
        <v>0.64999999990686774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16431189.09</v>
      </c>
      <c r="D1175" s="2">
        <f>BILANCA!E170</f>
        <v>16642205.57</v>
      </c>
      <c r="E1175" s="2">
        <v>0</v>
      </c>
      <c r="F1175" s="2">
        <v>0</v>
      </c>
      <c r="G1175" s="3">
        <f t="shared" si="38"/>
        <v>8203074.0379499998</v>
      </c>
      <c r="H1175" s="3">
        <f t="shared" si="41"/>
        <v>0.51999999955296516</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3412542893.6300001</v>
      </c>
      <c r="D1180" s="2">
        <f>BILANCA!E176</f>
        <v>3984765461.2999997</v>
      </c>
      <c r="E1180" s="2">
        <v>0</v>
      </c>
      <c r="F1180" s="2">
        <v>0</v>
      </c>
      <c r="G1180" s="3">
        <f t="shared" si="38"/>
        <v>1934952548.7591</v>
      </c>
      <c r="H1180" s="3">
        <f t="shared" si="41"/>
        <v>0.66999959945678711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305303002.83000004</v>
      </c>
      <c r="D1181" s="2">
        <f>BILANCA!E177</f>
        <v>379001212.5</v>
      </c>
      <c r="E1181" s="2">
        <v>0</v>
      </c>
      <c r="F1181" s="2">
        <v>0</v>
      </c>
      <c r="G1181" s="3">
        <f t="shared" si="38"/>
        <v>181825228.15893003</v>
      </c>
      <c r="H1181" s="3">
        <f t="shared" si="41"/>
        <v>0.66999995708465576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65490216.510000005</v>
      </c>
      <c r="D1182" s="2">
        <f>BILANCA!E178</f>
        <v>94872039.120000005</v>
      </c>
      <c r="E1182" s="2">
        <v>0</v>
      </c>
      <c r="F1182" s="2">
        <v>0</v>
      </c>
      <c r="G1182" s="3">
        <f t="shared" si="38"/>
        <v>43900298.696999997</v>
      </c>
      <c r="H1182" s="3">
        <f t="shared" si="41"/>
        <v>0.60999999940395355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8951954.5800000001</v>
      </c>
      <c r="D1183" s="2">
        <f>BILANCA!E179</f>
        <v>9969470.0899999999</v>
      </c>
      <c r="E1183" s="2">
        <v>0</v>
      </c>
      <c r="F1183" s="2">
        <v>0</v>
      </c>
      <c r="G1183" s="3">
        <f t="shared" si="38"/>
        <v>4998124.7934799995</v>
      </c>
      <c r="H1183" s="3">
        <f t="shared" si="41"/>
        <v>0.50999999977648258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38345583.219999999</v>
      </c>
      <c r="D1184" s="2">
        <f>BILANCA!E180</f>
        <v>48006526.759999998</v>
      </c>
      <c r="E1184" s="2">
        <v>0</v>
      </c>
      <c r="F1184" s="2">
        <v>0</v>
      </c>
      <c r="G1184" s="3">
        <f t="shared" si="38"/>
        <v>23378402.79276</v>
      </c>
      <c r="H1184" s="3">
        <f t="shared" si="41"/>
        <v>0.46000000089406967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38857.379999999997</v>
      </c>
      <c r="D1185" s="2">
        <f>BILANCA!E181</f>
        <v>43446.31</v>
      </c>
      <c r="E1185" s="2">
        <v>0</v>
      </c>
      <c r="F1185" s="2">
        <v>0</v>
      </c>
      <c r="G1185" s="3">
        <f t="shared" si="38"/>
        <v>22006.25</v>
      </c>
      <c r="H1185" s="3">
        <f t="shared" si="41"/>
        <v>0.68999999999505235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38857.379999999997</v>
      </c>
      <c r="D1188" s="2">
        <f>BILANCA!E184</f>
        <v>43446.31</v>
      </c>
      <c r="E1188" s="2">
        <v>0</v>
      </c>
      <c r="F1188" s="2">
        <v>0</v>
      </c>
      <c r="G1188" s="3">
        <f t="shared" si="38"/>
        <v>22383.5</v>
      </c>
      <c r="H1188" s="3">
        <f t="shared" si="41"/>
        <v>0.68999999999505235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3877070.16</v>
      </c>
      <c r="D1189" s="2">
        <f>BILANCA!E185</f>
        <v>16084639.42</v>
      </c>
      <c r="E1189" s="2">
        <v>0</v>
      </c>
      <c r="F1189" s="2">
        <v>0</v>
      </c>
      <c r="G1189" s="3">
        <f t="shared" si="38"/>
        <v>6452296.470999999</v>
      </c>
      <c r="H1189" s="3">
        <f t="shared" si="41"/>
        <v>0.58000000007450581</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38116.76</v>
      </c>
      <c r="E1190" s="2">
        <v>0</v>
      </c>
      <c r="F1190" s="2">
        <v>0</v>
      </c>
      <c r="G1190" s="3">
        <f>B1190/1000*C1190+B1190/500*D1190</f>
        <v>13722.033600000001</v>
      </c>
      <c r="H1190" s="3">
        <f>ABS(C1190-ROUND(C1190,0))+ABS(D1190-ROUND(D1190,0))</f>
        <v>0.23999999999796273</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30993.05</v>
      </c>
      <c r="E1194" s="2">
        <v>0</v>
      </c>
      <c r="F1194" s="2">
        <v>0</v>
      </c>
      <c r="G1194" s="3">
        <f t="shared" si="42"/>
        <v>11405.4424</v>
      </c>
      <c r="H1194" s="3">
        <f t="shared" si="43"/>
        <v>4.9999999999272404E-2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7123.71</v>
      </c>
      <c r="E1197" s="2">
        <v>0</v>
      </c>
      <c r="F1197" s="2">
        <v>0</v>
      </c>
      <c r="G1197" s="3">
        <f t="shared" si="42"/>
        <v>2664.2675399999998</v>
      </c>
      <c r="H1197" s="3">
        <f t="shared" si="43"/>
        <v>0.28999999999996362</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3455435.79</v>
      </c>
      <c r="D1198" s="2">
        <f>BILANCA!E194</f>
        <v>4741453.76</v>
      </c>
      <c r="E1198" s="2">
        <v>0</v>
      </c>
      <c r="F1198" s="2">
        <v>0</v>
      </c>
      <c r="G1198" s="3">
        <f t="shared" si="38"/>
        <v>2432408.5422799997</v>
      </c>
      <c r="H1198" s="3">
        <f t="shared" si="41"/>
        <v>0.45000000018626451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986928.69</v>
      </c>
      <c r="D1199" s="2">
        <f>BILANCA!E195</f>
        <v>5966355.8899999997</v>
      </c>
      <c r="E1199" s="2">
        <v>0</v>
      </c>
      <c r="F1199" s="2">
        <v>0</v>
      </c>
      <c r="G1199" s="3">
        <f t="shared" si="38"/>
        <v>2441812.0488300002</v>
      </c>
      <c r="H1199" s="3">
        <f t="shared" si="41"/>
        <v>0.42000000039115548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9834386.6899999995</v>
      </c>
      <c r="D1200" s="2">
        <f>BILANCA!E196</f>
        <v>10022030.130000001</v>
      </c>
      <c r="E1200" s="2">
        <v>0</v>
      </c>
      <c r="F1200" s="2">
        <v>0</v>
      </c>
      <c r="G1200" s="3">
        <f t="shared" si="38"/>
        <v>5676904.9205</v>
      </c>
      <c r="H1200" s="3">
        <f t="shared" si="41"/>
        <v>0.44000000134110451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19210455.91</v>
      </c>
      <c r="D1201" s="2">
        <f>BILANCA!E197</f>
        <v>30039824.739999998</v>
      </c>
      <c r="E1201" s="2">
        <v>0</v>
      </c>
      <c r="F1201" s="2">
        <v>0</v>
      </c>
      <c r="G1201" s="3">
        <f t="shared" si="38"/>
        <v>15144410.129489999</v>
      </c>
      <c r="H1201" s="3">
        <f t="shared" si="41"/>
        <v>0.35000000149011612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15193748.210000001</v>
      </c>
      <c r="D1203" s="2">
        <f>BILANCA!E199</f>
        <v>21955777.609999999</v>
      </c>
      <c r="E1203" s="2">
        <v>0</v>
      </c>
      <c r="F1203" s="2">
        <v>0</v>
      </c>
      <c r="G1203" s="3">
        <f t="shared" si="44"/>
        <v>11407323.56199</v>
      </c>
      <c r="H1203" s="3">
        <f t="shared" si="45"/>
        <v>0.60000000149011612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4016707.7</v>
      </c>
      <c r="D1206" s="2">
        <f>BILANCA!E202</f>
        <v>8084047.1299999999</v>
      </c>
      <c r="E1206" s="2">
        <v>0</v>
      </c>
      <c r="F1206" s="2">
        <v>0</v>
      </c>
      <c r="G1206" s="3">
        <f t="shared" si="44"/>
        <v>3956221.1841600002</v>
      </c>
      <c r="H1206" s="3">
        <f t="shared" si="45"/>
        <v>0.42999999970197678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216940549.74000001</v>
      </c>
      <c r="D1223" s="2">
        <f>BILANCA!E219</f>
        <v>245241510.55000001</v>
      </c>
      <c r="E1223" s="2">
        <v>0</v>
      </c>
      <c r="F1223" s="2">
        <v>0</v>
      </c>
      <c r="G1223" s="3">
        <f t="shared" si="38"/>
        <v>150681220.58892</v>
      </c>
      <c r="H1223" s="3">
        <f t="shared" si="41"/>
        <v>0.70999997854232788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176940549.74000001</v>
      </c>
      <c r="D1224" s="2">
        <f>BILANCA!E220</f>
        <v>139960773.71000001</v>
      </c>
      <c r="E1224" s="2">
        <v>0</v>
      </c>
      <c r="F1224" s="2">
        <v>0</v>
      </c>
      <c r="G1224" s="3">
        <f t="shared" si="38"/>
        <v>97768488.792239994</v>
      </c>
      <c r="H1224" s="3">
        <f t="shared" si="41"/>
        <v>0.54999998211860657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7876400.6900000004</v>
      </c>
      <c r="D1225" s="2">
        <f>BILANCA!E221</f>
        <v>7175177.21</v>
      </c>
      <c r="E1225" s="2">
        <v>0</v>
      </c>
      <c r="F1225" s="2">
        <v>0</v>
      </c>
      <c r="G1225" s="3">
        <f t="shared" si="38"/>
        <v>4778752.3486500001</v>
      </c>
      <c r="H1225" s="3">
        <f t="shared" si="41"/>
        <v>0.51999999955296516</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166954349.05000001</v>
      </c>
      <c r="D1229" s="2">
        <f>BILANCA!E225</f>
        <v>132785596.5</v>
      </c>
      <c r="E1229" s="2">
        <v>0</v>
      </c>
      <c r="F1229" s="2">
        <v>0</v>
      </c>
      <c r="G1229" s="3">
        <f t="shared" si="38"/>
        <v>94723093.708949998</v>
      </c>
      <c r="H1229" s="3">
        <f t="shared" si="41"/>
        <v>0.55000001192092896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2109800</v>
      </c>
      <c r="D1231" s="2">
        <f>BILANCA!E227</f>
        <v>0</v>
      </c>
      <c r="E1231" s="2">
        <v>0</v>
      </c>
      <c r="F1231" s="2">
        <v>0</v>
      </c>
      <c r="G1231" s="3">
        <f t="shared" si="38"/>
        <v>466265.8</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40000000</v>
      </c>
      <c r="D1241" s="2">
        <f>BILANCA!E237</f>
        <v>105280736.84</v>
      </c>
      <c r="E1241" s="2">
        <v>0</v>
      </c>
      <c r="F1241" s="2">
        <v>0</v>
      </c>
      <c r="G1241" s="3">
        <f t="shared" si="38"/>
        <v>57879700.420080006</v>
      </c>
      <c r="H1241" s="3">
        <f t="shared" si="41"/>
        <v>0.15999999642372131</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40000000</v>
      </c>
      <c r="D1242" s="2">
        <f>BILANCA!E238</f>
        <v>105280736.84</v>
      </c>
      <c r="E1242" s="2">
        <v>0</v>
      </c>
      <c r="F1242" s="2">
        <v>0</v>
      </c>
      <c r="G1242" s="3">
        <f t="shared" si="38"/>
        <v>58130261.893760003</v>
      </c>
      <c r="H1242" s="3">
        <f t="shared" si="41"/>
        <v>0.15999999642372131</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3661079.62</v>
      </c>
      <c r="D1251" s="2">
        <f>BILANCA!E247</f>
        <v>8842880.8800000008</v>
      </c>
      <c r="E1251" s="2">
        <v>0</v>
      </c>
      <c r="F1251" s="2">
        <v>0</v>
      </c>
      <c r="G1251" s="3">
        <f>B1251/1000*C1251+B1251/500*D1251</f>
        <v>5144588.7725799996</v>
      </c>
      <c r="H1251" s="3">
        <f>ABS(C1251-ROUND(C1251,0))+ABS(D1251-ROUND(D1251,0))</f>
        <v>0.49999999906867743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701.05</v>
      </c>
      <c r="D1252" s="2">
        <f>BILANCA!E248</f>
        <v>4957.21</v>
      </c>
      <c r="E1252" s="2">
        <v>0</v>
      </c>
      <c r="F1252" s="2">
        <v>0</v>
      </c>
      <c r="G1252" s="3">
        <f t="shared" si="38"/>
        <v>2568.9437399999997</v>
      </c>
      <c r="H1252" s="3">
        <f t="shared" si="41"/>
        <v>0.25999999999999091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701.05</v>
      </c>
      <c r="D1254" s="2">
        <f>BILANCA!E250</f>
        <v>4957.21</v>
      </c>
      <c r="E1254" s="2">
        <v>0</v>
      </c>
      <c r="F1254" s="2">
        <v>0</v>
      </c>
      <c r="G1254" s="3">
        <f t="shared" si="38"/>
        <v>2590.1746800000001</v>
      </c>
      <c r="H1254" s="3">
        <f t="shared" si="41"/>
        <v>0.25999999999999091</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3107239890.8000002</v>
      </c>
      <c r="D1255" s="2">
        <f>BILANCA!E251</f>
        <v>3605764248.7999997</v>
      </c>
      <c r="E1255" s="2">
        <v>0</v>
      </c>
      <c r="F1255" s="2">
        <v>0</v>
      </c>
      <c r="G1255" s="3">
        <f t="shared" si="38"/>
        <v>2528098255.158</v>
      </c>
      <c r="H1255" s="3">
        <f t="shared" si="41"/>
        <v>0.40000009536743164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2910761625.1800003</v>
      </c>
      <c r="D1256" s="2">
        <f>BILANCA!E252</f>
        <v>3418041484.46</v>
      </c>
      <c r="E1256" s="2">
        <v>0</v>
      </c>
      <c r="F1256" s="2">
        <v>0</v>
      </c>
      <c r="G1256" s="3">
        <f t="shared" si="38"/>
        <v>2397723770.1486001</v>
      </c>
      <c r="H1256" s="3">
        <f t="shared" si="41"/>
        <v>0.64000034332275391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3127746862.6900001</v>
      </c>
      <c r="D1257" s="2">
        <f>BILANCA!E253</f>
        <v>3663327682.7800002</v>
      </c>
      <c r="E1257" s="2">
        <v>0</v>
      </c>
      <c r="F1257" s="2">
        <v>0</v>
      </c>
      <c r="G1257" s="3">
        <f t="shared" si="38"/>
        <v>2582237350.3777504</v>
      </c>
      <c r="H1257" s="3">
        <f t="shared" si="41"/>
        <v>0.52999973297119141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216985237.50999999</v>
      </c>
      <c r="D1258" s="2">
        <f>BILANCA!E254</f>
        <v>245286198.31999999</v>
      </c>
      <c r="E1258" s="2">
        <v>0</v>
      </c>
      <c r="F1258" s="2">
        <v>0</v>
      </c>
      <c r="G1258" s="3">
        <f t="shared" si="38"/>
        <v>175474293.2692</v>
      </c>
      <c r="H1258" s="3">
        <f t="shared" si="41"/>
        <v>0.81000000238418579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135773189.96000004</v>
      </c>
      <c r="D1259" s="2">
        <f>BILANCA!E255</f>
        <v>128877186.16000009</v>
      </c>
      <c r="E1259" s="2">
        <v>0</v>
      </c>
      <c r="F1259" s="2">
        <v>0</v>
      </c>
      <c r="G1259" s="3">
        <f t="shared" si="38"/>
        <v>97988363.007720053</v>
      </c>
      <c r="H1259" s="3">
        <f t="shared" si="41"/>
        <v>0.20000004768371582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1277809638.25</v>
      </c>
      <c r="D1260" s="2">
        <f>BILANCA!E256</f>
        <v>1543513114.3400002</v>
      </c>
      <c r="E1260" s="2">
        <v>0</v>
      </c>
      <c r="F1260" s="2">
        <v>0</v>
      </c>
      <c r="G1260" s="3">
        <f t="shared" si="38"/>
        <v>1091208966.7325001</v>
      </c>
      <c r="H1260" s="3">
        <f t="shared" si="41"/>
        <v>0.59000015258789063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1142760404.6800001</v>
      </c>
      <c r="D1261" s="2">
        <f>BILANCA!E257</f>
        <v>1406614835.1600001</v>
      </c>
      <c r="E1261" s="2">
        <v>0</v>
      </c>
      <c r="F1261" s="2">
        <v>0</v>
      </c>
      <c r="G1261" s="3">
        <f t="shared" si="38"/>
        <v>992953508.82500005</v>
      </c>
      <c r="H1261" s="3">
        <f t="shared" si="41"/>
        <v>0.48000001907348633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135049233.56999999</v>
      </c>
      <c r="D1263" s="2">
        <f>BILANCA!E259</f>
        <v>136898279.18000001</v>
      </c>
      <c r="E1263" s="2">
        <v>0</v>
      </c>
      <c r="F1263" s="2">
        <v>0</v>
      </c>
      <c r="G1263" s="3">
        <f t="shared" si="38"/>
        <v>103437985.35829</v>
      </c>
      <c r="H1263" s="3">
        <f t="shared" si="41"/>
        <v>0.61000001430511475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1142036448.29</v>
      </c>
      <c r="D1264" s="2">
        <f>BILANCA!E260</f>
        <v>1414635928.1800001</v>
      </c>
      <c r="E1264" s="2">
        <v>0</v>
      </c>
      <c r="F1264" s="2">
        <v>0</v>
      </c>
      <c r="G1264" s="3">
        <f t="shared" si="38"/>
        <v>1008712309.3810999</v>
      </c>
      <c r="H1264" s="3">
        <f t="shared" si="41"/>
        <v>0.47000002861022949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1142036448.29</v>
      </c>
      <c r="D1266" s="2">
        <f>BILANCA!E262</f>
        <v>1414635928.1800001</v>
      </c>
      <c r="E1266" s="2">
        <v>0</v>
      </c>
      <c r="F1266" s="2">
        <v>0</v>
      </c>
      <c r="G1266" s="3">
        <f t="shared" si="38"/>
        <v>1016654925.9904001</v>
      </c>
      <c r="H1266" s="3">
        <f t="shared" si="41"/>
        <v>0.47000002861022949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38116.76</v>
      </c>
      <c r="E1268" s="2">
        <v>0</v>
      </c>
      <c r="F1268" s="2">
        <v>0</v>
      </c>
      <c r="G1268" s="3">
        <f>B1268/1000*C1268+B1268/500*D1268</f>
        <v>19668.248160000003</v>
      </c>
      <c r="H1268" s="3">
        <f>ABS(C1268-ROUND(C1268,0))+ABS(D1268-ROUND(D1268,0))</f>
        <v>0.23999999999796273</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30993.05</v>
      </c>
      <c r="E1275" s="2">
        <v>0</v>
      </c>
      <c r="F1275" s="2">
        <v>0</v>
      </c>
      <c r="G1275" s="3">
        <f t="shared" si="46"/>
        <v>16426.316500000001</v>
      </c>
      <c r="H1275" s="3">
        <f t="shared" si="47"/>
        <v>4.9999999999272404E-2</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7123.71</v>
      </c>
      <c r="E1277" s="2">
        <v>0</v>
      </c>
      <c r="F1277" s="2">
        <v>0</v>
      </c>
      <c r="G1277" s="3">
        <f t="shared" si="46"/>
        <v>3804.0611400000003</v>
      </c>
      <c r="H1277" s="3">
        <f t="shared" si="47"/>
        <v>0.28999999999996362</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55975132.960000001</v>
      </c>
      <c r="D1278" s="2">
        <f>BILANCA!E274</f>
        <v>51050095.400000013</v>
      </c>
      <c r="E1278" s="2">
        <v>0</v>
      </c>
      <c r="F1278" s="2">
        <v>0</v>
      </c>
      <c r="G1278" s="3">
        <f t="shared" si="38"/>
        <v>42364186.767680012</v>
      </c>
      <c r="H1278" s="3">
        <f t="shared" si="41"/>
        <v>0.4400000125169754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8759816.6199999992</v>
      </c>
      <c r="D1279" s="2">
        <f>BILANCA!E275</f>
        <v>8001936.2400000002</v>
      </c>
      <c r="E1279" s="2">
        <v>0</v>
      </c>
      <c r="F1279" s="2">
        <v>0</v>
      </c>
      <c r="G1279" s="3">
        <f t="shared" ref="G1279:G1294" si="48">B1279/1000*C1279+B1279/500*D1279</f>
        <v>6661432.3679000009</v>
      </c>
      <c r="H1279" s="3">
        <f t="shared" ref="H1279:H1294" si="49">ABS(C1279-ROUND(C1279,0))+ABS(D1279-ROUND(D1279,0))</f>
        <v>0.62000000104308128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79797.3</v>
      </c>
      <c r="D1281" s="2">
        <f>BILANCA!E277</f>
        <v>3551561.75</v>
      </c>
      <c r="E1281" s="2">
        <v>0</v>
      </c>
      <c r="F1281" s="2">
        <v>0</v>
      </c>
      <c r="G1281" s="3">
        <f t="shared" si="48"/>
        <v>1946571.5368000001</v>
      </c>
      <c r="H1281" s="3">
        <f t="shared" si="49"/>
        <v>0.55000000000291038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79797.3</v>
      </c>
      <c r="D1283" s="2">
        <f>BILANCA!E279</f>
        <v>79892.94</v>
      </c>
      <c r="E1283" s="2">
        <v>0</v>
      </c>
      <c r="F1283" s="2">
        <v>0</v>
      </c>
      <c r="G1283" s="3">
        <f t="shared" si="48"/>
        <v>65406.20814000001</v>
      </c>
      <c r="H1283" s="3">
        <f t="shared" si="49"/>
        <v>0.36000000000058208</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8786.19</v>
      </c>
      <c r="E1284" s="2">
        <v>0</v>
      </c>
      <c r="F1284" s="2">
        <v>0</v>
      </c>
      <c r="G1284" s="3">
        <f t="shared" si="48"/>
        <v>4814.8321200000009</v>
      </c>
      <c r="H1284" s="3">
        <f t="shared" si="49"/>
        <v>0.19000000000050932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3462882.62</v>
      </c>
      <c r="E1289" s="2">
        <v>0</v>
      </c>
      <c r="F1289" s="2">
        <v>0</v>
      </c>
      <c r="G1289" s="3">
        <f t="shared" si="48"/>
        <v>1932288.5019600003</v>
      </c>
      <c r="H1289" s="3">
        <f t="shared" si="49"/>
        <v>0.37999999988824129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4203968.43</v>
      </c>
      <c r="D1290" s="2">
        <f>BILANCA!E286</f>
        <v>2774535.49</v>
      </c>
      <c r="E1290" s="2">
        <v>0</v>
      </c>
      <c r="F1290" s="2">
        <v>0</v>
      </c>
      <c r="G1290" s="3">
        <f t="shared" si="48"/>
        <v>2730851.0348000005</v>
      </c>
      <c r="H1290" s="3">
        <f t="shared" si="49"/>
        <v>0.91999999992549419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42906430.359999999</v>
      </c>
      <c r="D1291" s="2">
        <f>BILANCA!E287</f>
        <v>36667604.060000002</v>
      </c>
      <c r="E1291" s="2">
        <v>0</v>
      </c>
      <c r="F1291" s="2">
        <v>0</v>
      </c>
      <c r="G1291" s="3">
        <f t="shared" si="48"/>
        <v>32663900.412880003</v>
      </c>
      <c r="H1291" s="3">
        <f t="shared" si="49"/>
        <v>0.42000000178813934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228.3</v>
      </c>
      <c r="D1292" s="2">
        <f>BILANCA!E288</f>
        <v>220.27</v>
      </c>
      <c r="E1292" s="2">
        <v>0</v>
      </c>
      <c r="F1292" s="2">
        <v>0</v>
      </c>
      <c r="G1292" s="3">
        <f t="shared" si="48"/>
        <v>188.61287999999999</v>
      </c>
      <c r="H1292" s="3">
        <f t="shared" si="49"/>
        <v>0.5700000000000216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24891.95</v>
      </c>
      <c r="D1294" s="2">
        <f>BILANCA!E290</f>
        <v>54237.59</v>
      </c>
      <c r="E1294" s="2">
        <v>0</v>
      </c>
      <c r="F1294" s="2">
        <v>0</v>
      </c>
      <c r="G1294" s="3">
        <f t="shared" si="48"/>
        <v>37876.264919999994</v>
      </c>
      <c r="H1294" s="3">
        <f t="shared" si="49"/>
        <v>0.46000000000276486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4729942.7</v>
      </c>
      <c r="D1295" s="2">
        <f>BILANCA!E291</f>
        <v>7833599.54</v>
      </c>
      <c r="E1295" s="2">
        <v>0</v>
      </c>
      <c r="F1295" s="2">
        <v>0</v>
      </c>
      <c r="G1295" s="3">
        <f t="shared" si="38"/>
        <v>5813185.4072999991</v>
      </c>
      <c r="H1295" s="3">
        <f t="shared" si="41"/>
        <v>0.75999999977648258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3275968.42</v>
      </c>
      <c r="D1296" s="2">
        <f>BILANCA!E292</f>
        <v>6087573.46</v>
      </c>
      <c r="E1296" s="2">
        <v>0</v>
      </c>
      <c r="F1296" s="2">
        <v>0</v>
      </c>
      <c r="G1296" s="3">
        <f t="shared" ref="G1296:G1299" si="50">B1296/1000*C1296+B1296/500*D1296</f>
        <v>4419018.9872399997</v>
      </c>
      <c r="H1296" s="3">
        <f t="shared" ref="H1296:H1299" si="51">ABS(C1296-ROUND(C1296,0))+ABS(D1296-ROUND(D1296,0))</f>
        <v>0.87999999988824129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1453974.28</v>
      </c>
      <c r="D1297" s="2">
        <f>BILANCA!E293</f>
        <v>1746026.08</v>
      </c>
      <c r="E1297" s="2">
        <v>0</v>
      </c>
      <c r="F1297" s="2">
        <v>0</v>
      </c>
      <c r="G1297" s="3">
        <f t="shared" si="50"/>
        <v>1419509.5882799998</v>
      </c>
      <c r="H1297" s="3">
        <f t="shared" si="51"/>
        <v>0.36000000010244548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1288850414.0799999</v>
      </c>
      <c r="D1301" s="2">
        <f>BILANCA!E297</f>
        <v>1226974403.51</v>
      </c>
      <c r="E1301" s="2">
        <v>0</v>
      </c>
      <c r="F1301" s="2">
        <v>0</v>
      </c>
      <c r="G1301" s="3">
        <f t="shared" si="38"/>
        <v>1089154573.3400998</v>
      </c>
      <c r="H1301" s="3">
        <f t="shared" si="41"/>
        <v>0.56999993324279785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1288850414.0799999</v>
      </c>
      <c r="D1302" s="2">
        <f>BILANCA!E298</f>
        <v>1226974403.51</v>
      </c>
      <c r="E1302" s="2">
        <v>0</v>
      </c>
      <c r="F1302" s="2">
        <v>0</v>
      </c>
      <c r="G1302" s="3">
        <f t="shared" si="38"/>
        <v>1092897372.5611999</v>
      </c>
      <c r="H1302" s="3">
        <f t="shared" si="41"/>
        <v>0.56999993324279785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1092083.71</v>
      </c>
      <c r="D1303" s="2">
        <f>BILANCA!E300</f>
        <v>1092083.71</v>
      </c>
      <c r="E1303" s="2">
        <v>0</v>
      </c>
      <c r="F1303" s="2">
        <v>0</v>
      </c>
      <c r="G1303" s="3">
        <f t="shared" si="38"/>
        <v>959941.58108999999</v>
      </c>
      <c r="H1303" s="3">
        <f t="shared" si="41"/>
        <v>0.58000000007450581</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136695.13</v>
      </c>
      <c r="D1304" s="2">
        <f>BILANCA!E301</f>
        <v>18606893.25</v>
      </c>
      <c r="E1304" s="2">
        <v>0</v>
      </c>
      <c r="F1304" s="2">
        <v>0</v>
      </c>
      <c r="G1304" s="3">
        <f t="shared" si="38"/>
        <v>10981041.599219998</v>
      </c>
      <c r="H1304" s="3">
        <f t="shared" si="41"/>
        <v>0.38000000000465661</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216900987.11000001</v>
      </c>
      <c r="D1305" s="2">
        <f>BILANCA!E302</f>
        <v>214884336.90000001</v>
      </c>
      <c r="E1305" s="2">
        <v>0</v>
      </c>
      <c r="F1305" s="2">
        <v>0</v>
      </c>
      <c r="G1305" s="3">
        <f t="shared" si="38"/>
        <v>190767549.96845001</v>
      </c>
      <c r="H1305" s="3">
        <f t="shared" si="41"/>
        <v>0.21000000834465027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117808.54</v>
      </c>
      <c r="D1306" s="2">
        <f>BILANCA!E303</f>
        <v>682203.08</v>
      </c>
      <c r="E1306" s="2">
        <v>0</v>
      </c>
      <c r="F1306" s="2">
        <v>0</v>
      </c>
      <c r="G1306" s="3">
        <f t="shared" si="38"/>
        <v>438735.55119999993</v>
      </c>
      <c r="H1306" s="3">
        <f t="shared" si="41"/>
        <v>0.53999999996449333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17368865.32</v>
      </c>
      <c r="D1308" s="2">
        <f>BILANCA!E305</f>
        <v>20634473.82</v>
      </c>
      <c r="E1308" s="2">
        <v>0</v>
      </c>
      <c r="F1308" s="2">
        <v>0</v>
      </c>
      <c r="G1308" s="3">
        <f t="shared" ref="G1308:G1581" si="52">B1308/1000*C1308+B1308/500*D1308</f>
        <v>17474068.262079999</v>
      </c>
      <c r="H1308" s="3">
        <f t="shared" si="41"/>
        <v>0.5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4153949.78</v>
      </c>
      <c r="D1309" s="2">
        <f>BILANCA!E306</f>
        <v>4201974.24</v>
      </c>
      <c r="E1309" s="2">
        <v>0</v>
      </c>
      <c r="F1309" s="2">
        <v>0</v>
      </c>
      <c r="G1309" s="3">
        <f t="shared" si="52"/>
        <v>3754811.57974</v>
      </c>
      <c r="H1309" s="3">
        <f t="shared" si="41"/>
        <v>0.46000000042840838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260192.18</v>
      </c>
      <c r="D1311" s="2">
        <f>BILANCA!E308</f>
        <v>337980.04</v>
      </c>
      <c r="E1311" s="2">
        <v>0</v>
      </c>
      <c r="F1311" s="2">
        <v>0</v>
      </c>
      <c r="G1311" s="3">
        <f t="shared" si="52"/>
        <v>281781.83025999996</v>
      </c>
      <c r="H1311" s="3">
        <f t="shared" si="41"/>
        <v>0.21999999997206032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646700.42000000004</v>
      </c>
      <c r="D1312" s="2">
        <f>BILANCA!E309</f>
        <v>602184.57999999996</v>
      </c>
      <c r="E1312" s="2">
        <v>0</v>
      </c>
      <c r="F1312" s="2">
        <v>0</v>
      </c>
      <c r="G1312" s="3">
        <f t="shared" si="52"/>
        <v>559023.01315999997</v>
      </c>
      <c r="H1312" s="3">
        <f t="shared" si="41"/>
        <v>0.84000000008381903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50060.97</v>
      </c>
      <c r="D1314" s="2">
        <f>BILANCA!E311</f>
        <v>50311.89</v>
      </c>
      <c r="E1314" s="2">
        <v>0</v>
      </c>
      <c r="F1314" s="2">
        <v>0</v>
      </c>
      <c r="G1314" s="3">
        <f t="shared" si="52"/>
        <v>45808.163999999997</v>
      </c>
      <c r="H1314" s="3">
        <f t="shared" si="41"/>
        <v>0.13999999999941792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5877272.6799999997</v>
      </c>
      <c r="D1316" s="2">
        <f>BILANCA!E313</f>
        <v>13878988.6</v>
      </c>
      <c r="E1316" s="2">
        <v>0</v>
      </c>
      <c r="F1316" s="2">
        <v>0</v>
      </c>
      <c r="G1316" s="3">
        <f t="shared" ref="G1316:G1325" si="53">B1316/1000*C1316+B1316/500*D1316</f>
        <v>10292386.46328</v>
      </c>
      <c r="H1316" s="3">
        <f t="shared" ref="H1316:H1325" si="54">ABS(C1316-ROUND(C1316,0))+ABS(D1316-ROUND(D1316,0))</f>
        <v>0.72000000067055225</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897918.31</v>
      </c>
      <c r="D1317" s="2">
        <f>BILANCA!E314</f>
        <v>1009678.49</v>
      </c>
      <c r="E1317" s="2">
        <v>0</v>
      </c>
      <c r="F1317" s="2">
        <v>0</v>
      </c>
      <c r="G1317" s="3">
        <f t="shared" si="53"/>
        <v>895603.51402999996</v>
      </c>
      <c r="H1317" s="3">
        <f t="shared" si="54"/>
        <v>0.80000000004656613</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1303627.8799999999</v>
      </c>
      <c r="D1339" s="2">
        <f>BILANCA!E336</f>
        <v>812058.48</v>
      </c>
      <c r="E1339" s="2">
        <v>0</v>
      </c>
      <c r="F1339" s="2">
        <v>0</v>
      </c>
      <c r="G1339" s="3">
        <f t="shared" si="52"/>
        <v>963228.05236000009</v>
      </c>
      <c r="H1339" s="3">
        <f t="shared" si="41"/>
        <v>0.60000000009313226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64186588.630000003</v>
      </c>
      <c r="D1340" s="2">
        <f>BILANCA!E337</f>
        <v>94059980.640000001</v>
      </c>
      <c r="E1340" s="2">
        <v>0</v>
      </c>
      <c r="F1340" s="2">
        <v>0</v>
      </c>
      <c r="G1340" s="3">
        <f t="shared" si="52"/>
        <v>83261161.470300004</v>
      </c>
      <c r="H1340" s="3">
        <f t="shared" si="41"/>
        <v>0.72999999672174454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1816795.9</v>
      </c>
      <c r="D1341" s="2">
        <f>BILANCA!E338</f>
        <v>12796.5</v>
      </c>
      <c r="E1341" s="2">
        <v>0</v>
      </c>
      <c r="F1341" s="2">
        <v>0</v>
      </c>
      <c r="G1341" s="3">
        <f t="shared" si="52"/>
        <v>609830.72590000008</v>
      </c>
      <c r="H1341" s="3">
        <f t="shared" si="41"/>
        <v>0.60000000009313226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17393660.010000002</v>
      </c>
      <c r="D1342" s="2">
        <f>BILANCA!E339</f>
        <v>30027028.239999998</v>
      </c>
      <c r="E1342" s="2">
        <v>0</v>
      </c>
      <c r="F1342" s="2">
        <v>0</v>
      </c>
      <c r="G1342" s="3">
        <f t="shared" si="52"/>
        <v>25712641.874680001</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216940549.74000001</v>
      </c>
      <c r="D1346" s="2">
        <f>BILANCA!E343</f>
        <v>245241510.55000001</v>
      </c>
      <c r="E1346" s="2">
        <v>0</v>
      </c>
      <c r="F1346" s="2">
        <v>0</v>
      </c>
      <c r="G1346" s="3">
        <f t="shared" si="52"/>
        <v>237694319.80224001</v>
      </c>
      <c r="H1346" s="3">
        <f t="shared" si="41"/>
        <v>0.70999997854232788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1714747.66</v>
      </c>
      <c r="D1347" s="2">
        <f>BILANCA!E344</f>
        <v>606585.77</v>
      </c>
      <c r="E1347" s="2">
        <v>0</v>
      </c>
      <c r="F1347" s="2">
        <v>0</v>
      </c>
      <c r="G1347" s="3">
        <f t="shared" si="52"/>
        <v>986708.77040000004</v>
      </c>
      <c r="H1347" s="3">
        <f t="shared" si="41"/>
        <v>0.57000000006519258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3531383.82</v>
      </c>
      <c r="D1369" s="2">
        <f>BILANCA!E366</f>
        <v>3968433.64</v>
      </c>
      <c r="E1369" s="2">
        <v>0</v>
      </c>
      <c r="F1369" s="2">
        <v>0</v>
      </c>
      <c r="G1369" s="3">
        <f t="shared" si="57"/>
        <v>4117102.1448999997</v>
      </c>
      <c r="H1369" s="3">
        <f t="shared" si="58"/>
        <v>0.5400000000372529</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129695.8</v>
      </c>
      <c r="D1371" s="2">
        <f>BILANCA!E368</f>
        <v>1357.78</v>
      </c>
      <c r="E1371" s="2">
        <v>0</v>
      </c>
      <c r="F1371" s="2">
        <v>0</v>
      </c>
      <c r="G1371" s="3">
        <f t="shared" si="57"/>
        <v>47800.500959999998</v>
      </c>
      <c r="H1371" s="3">
        <f t="shared" si="58"/>
        <v>0.4199999999971169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1278803.45</v>
      </c>
      <c r="E1372" s="2">
        <v>0</v>
      </c>
      <c r="F1372" s="2">
        <v>0</v>
      </c>
      <c r="G1372" s="3">
        <f t="shared" ref="G1372:G1389" si="59">B1372/1000*C1372+B1372/500*D1372</f>
        <v>925853.69779999997</v>
      </c>
      <c r="H1372" s="3">
        <f t="shared" ref="H1372:H1389" si="60">ABS(C1372-ROUND(C1372,0))+ABS(D1372-ROUND(D1372,0))</f>
        <v>0.44999999995343387</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793539.61</v>
      </c>
      <c r="E1373" s="2">
        <v>0</v>
      </c>
      <c r="F1373" s="2">
        <v>0</v>
      </c>
      <c r="G1373" s="3">
        <f t="shared" si="59"/>
        <v>576109.75685999996</v>
      </c>
      <c r="H1373" s="3">
        <f t="shared" si="60"/>
        <v>0.39000000001396984</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2800746.4</v>
      </c>
      <c r="E1374" s="2">
        <v>0</v>
      </c>
      <c r="F1374" s="2">
        <v>0</v>
      </c>
      <c r="G1374" s="3">
        <f t="shared" si="59"/>
        <v>2038943.3791999999</v>
      </c>
      <c r="H1374" s="3">
        <f t="shared" si="60"/>
        <v>0.39999999990686774</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15943.22</v>
      </c>
      <c r="E1384" s="2">
        <v>0</v>
      </c>
      <c r="F1384" s="2">
        <v>0</v>
      </c>
      <c r="G1384" s="3">
        <f t="shared" si="59"/>
        <v>11925.528559999999</v>
      </c>
      <c r="H1384" s="3">
        <f t="shared" si="60"/>
        <v>0.21999999999934516</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796336.83</v>
      </c>
      <c r="E1386" s="2">
        <v>0</v>
      </c>
      <c r="F1386" s="2">
        <v>0</v>
      </c>
      <c r="G1386" s="3">
        <f t="shared" si="59"/>
        <v>598845.29616000003</v>
      </c>
      <c r="H1386" s="3">
        <f t="shared" si="60"/>
        <v>0.17000000004190952</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2196.37</v>
      </c>
      <c r="D1390" s="2">
        <f>BILANCA!E387</f>
        <v>2038.31</v>
      </c>
      <c r="E1390" s="2">
        <v>0</v>
      </c>
      <c r="F1390" s="2">
        <v>0</v>
      </c>
      <c r="G1390" s="3">
        <f t="shared" ref="G1390:G1399" si="61">B1390/1000*C1390+B1390/500*D1390</f>
        <v>2383.7362000000003</v>
      </c>
      <c r="H1390" s="3">
        <f t="shared" ref="H1390:H1399" si="62">ABS(C1390-ROUND(C1390,0))+ABS(D1390-ROUND(D1390,0))</f>
        <v>0.67999999999983629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408873176.51999998</v>
      </c>
      <c r="D1392" s="2">
        <f>BILANCA!E389</f>
        <v>382264559.79000002</v>
      </c>
      <c r="E1392" s="2">
        <v>0</v>
      </c>
      <c r="F1392" s="2">
        <v>0</v>
      </c>
      <c r="G1392" s="3">
        <f t="shared" si="61"/>
        <v>448239677.11019999</v>
      </c>
      <c r="H1392" s="3">
        <f t="shared" si="62"/>
        <v>0.68999999761581421</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168102467.93000001</v>
      </c>
      <c r="D1394" s="2">
        <f>BILANCA!E391</f>
        <v>187322966.06</v>
      </c>
      <c r="E1394" s="2">
        <v>0</v>
      </c>
      <c r="F1394" s="2">
        <v>0</v>
      </c>
      <c r="G1394" s="3">
        <f t="shared" si="61"/>
        <v>208415385.61919999</v>
      </c>
      <c r="H1394" s="3">
        <f t="shared" si="62"/>
        <v>0.12999999523162842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569097762.66999996</v>
      </c>
      <c r="D1395" s="2">
        <f>BILANCA!E392</f>
        <v>455846760.31999999</v>
      </c>
      <c r="E1395" s="2">
        <v>0</v>
      </c>
      <c r="F1395" s="2">
        <v>0</v>
      </c>
      <c r="G1395" s="3">
        <f t="shared" si="61"/>
        <v>570104644.07435</v>
      </c>
      <c r="H1395" s="3">
        <f t="shared" si="62"/>
        <v>0.65000003576278687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2873906.09</v>
      </c>
      <c r="D1396" s="2">
        <f>BILANCA!E393</f>
        <v>25378858.809999999</v>
      </c>
      <c r="E1396" s="2">
        <v>0</v>
      </c>
      <c r="F1396" s="2">
        <v>0</v>
      </c>
      <c r="G1396" s="3">
        <f t="shared" si="61"/>
        <v>20701806.75206</v>
      </c>
      <c r="H1396" s="3">
        <f t="shared" si="62"/>
        <v>0.2800000011920929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38206658.210000001</v>
      </c>
      <c r="E1399" s="2">
        <v>0</v>
      </c>
      <c r="F1399" s="2">
        <v>0</v>
      </c>
      <c r="G1399" s="3">
        <f t="shared" si="61"/>
        <v>29724780.087380003</v>
      </c>
      <c r="H1399" s="3">
        <f t="shared" si="62"/>
        <v>0.21000000089406967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139900904.5</v>
      </c>
      <c r="D1400" s="14">
        <f>BILANCA!E397</f>
        <v>137952562.00999999</v>
      </c>
      <c r="E1400" s="14">
        <v>0</v>
      </c>
      <c r="F1400" s="14">
        <v>0</v>
      </c>
      <c r="G1400" s="15">
        <f t="shared" si="52"/>
        <v>162164351.12279999</v>
      </c>
      <c r="H1400" s="15">
        <f t="shared" si="41"/>
        <v>0.50999999046325684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181315431.10000002</v>
      </c>
      <c r="D1401" s="7">
        <f>'RAS-funkcijski'!E5</f>
        <v>196814935.88</v>
      </c>
      <c r="E1401" s="7">
        <v>0</v>
      </c>
      <c r="F1401" s="7">
        <v>0</v>
      </c>
      <c r="G1401" s="8">
        <f t="shared" si="52"/>
        <v>574945.30286000005</v>
      </c>
      <c r="H1401" s="8">
        <f t="shared" si="41"/>
        <v>0.22000002861022949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174404663.48000002</v>
      </c>
      <c r="D1402" s="2">
        <f>'RAS-funkcijski'!E6</f>
        <v>187191221.68000001</v>
      </c>
      <c r="E1402" s="2">
        <v>0</v>
      </c>
      <c r="F1402" s="2">
        <v>0</v>
      </c>
      <c r="G1402" s="3">
        <f t="shared" si="52"/>
        <v>1097574.21368</v>
      </c>
      <c r="H1402" s="3">
        <f t="shared" si="41"/>
        <v>0.80000001192092896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173388059.24000001</v>
      </c>
      <c r="D1403" s="2">
        <f>'RAS-funkcijski'!E7</f>
        <v>186649871.88</v>
      </c>
      <c r="E1403" s="2">
        <v>0</v>
      </c>
      <c r="F1403" s="2">
        <v>0</v>
      </c>
      <c r="G1403" s="3">
        <f t="shared" si="52"/>
        <v>1640063.409</v>
      </c>
      <c r="H1403" s="3">
        <f t="shared" si="41"/>
        <v>0.36000001430511475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1016604.24</v>
      </c>
      <c r="D1405" s="2">
        <f>'RAS-funkcijski'!E9</f>
        <v>541349.80000000005</v>
      </c>
      <c r="E1405" s="2">
        <v>0</v>
      </c>
      <c r="F1405" s="2">
        <v>0</v>
      </c>
      <c r="G1405" s="3">
        <f t="shared" si="52"/>
        <v>10496.519200000001</v>
      </c>
      <c r="H1405" s="3">
        <f t="shared" si="41"/>
        <v>0.43999999994412065</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2364822.29</v>
      </c>
      <c r="D1415" s="2">
        <f>'RAS-funkcijski'!E19</f>
        <v>3757922.32</v>
      </c>
      <c r="E1415" s="2">
        <v>0</v>
      </c>
      <c r="F1415" s="2">
        <v>0</v>
      </c>
      <c r="G1415" s="3">
        <f t="shared" si="52"/>
        <v>148210.00394999998</v>
      </c>
      <c r="H1415" s="3">
        <f t="shared" si="41"/>
        <v>0.60999999986961484</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4545945.33</v>
      </c>
      <c r="D1416" s="2">
        <f>'RAS-funkcijski'!E20</f>
        <v>5865791.8799999999</v>
      </c>
      <c r="E1416" s="2">
        <v>0</v>
      </c>
      <c r="F1416" s="2">
        <v>0</v>
      </c>
      <c r="G1416" s="3">
        <f t="shared" si="52"/>
        <v>260440.46544</v>
      </c>
      <c r="H1416" s="3">
        <f t="shared" si="41"/>
        <v>0.45000000018626451</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2649818.79</v>
      </c>
      <c r="D1424" s="2">
        <f>'RAS-funkcijski'!E28</f>
        <v>3558878.8000000003</v>
      </c>
      <c r="E1424" s="2">
        <v>0</v>
      </c>
      <c r="F1424" s="2">
        <v>0</v>
      </c>
      <c r="G1424" s="3">
        <f t="shared" si="52"/>
        <v>234421.83336000002</v>
      </c>
      <c r="H1424" s="3">
        <f t="shared" si="41"/>
        <v>0.40999999968335032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1870200</v>
      </c>
      <c r="D1426" s="2">
        <f>'RAS-funkcijski'!E30</f>
        <v>2230200</v>
      </c>
      <c r="E1426" s="2">
        <v>0</v>
      </c>
      <c r="F1426" s="2">
        <v>0</v>
      </c>
      <c r="G1426" s="3">
        <f t="shared" si="52"/>
        <v>164595.59999999998</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431.52</v>
      </c>
      <c r="D1427" s="2">
        <f>'RAS-funkcijski'!E31</f>
        <v>2481.4499999999998</v>
      </c>
      <c r="E1427" s="2">
        <v>0</v>
      </c>
      <c r="F1427" s="2">
        <v>0</v>
      </c>
      <c r="G1427" s="3">
        <f t="shared" si="52"/>
        <v>145.64934</v>
      </c>
      <c r="H1427" s="3">
        <f t="shared" si="41"/>
        <v>0.92999999999983629</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779187.27</v>
      </c>
      <c r="D1430" s="2">
        <f>'RAS-funkcijski'!E34</f>
        <v>1326197.3500000001</v>
      </c>
      <c r="E1430" s="2">
        <v>0</v>
      </c>
      <c r="F1430" s="2">
        <v>0</v>
      </c>
      <c r="G1430" s="3">
        <f t="shared" si="52"/>
        <v>102947.45910000001</v>
      </c>
      <c r="H1430" s="3">
        <f t="shared" si="41"/>
        <v>0.62000000011175871</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243351357.04999998</v>
      </c>
      <c r="D1431" s="2">
        <f>'RAS-funkcijski'!E35</f>
        <v>287277947.42000002</v>
      </c>
      <c r="E1431" s="2">
        <v>0</v>
      </c>
      <c r="F1431" s="2">
        <v>0</v>
      </c>
      <c r="G1431" s="3">
        <f t="shared" si="52"/>
        <v>25355124.808589999</v>
      </c>
      <c r="H1431" s="3">
        <f t="shared" si="41"/>
        <v>0.4699999988079071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4519139</v>
      </c>
      <c r="D1435" s="2">
        <f>'RAS-funkcijski'!E39</f>
        <v>6615671.0300000003</v>
      </c>
      <c r="E1435" s="2">
        <v>0</v>
      </c>
      <c r="F1435" s="2">
        <v>0</v>
      </c>
      <c r="G1435" s="3">
        <f t="shared" si="52"/>
        <v>621266.83710000012</v>
      </c>
      <c r="H1435" s="3">
        <f t="shared" si="41"/>
        <v>3.0000000260770321E-2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2537166.04</v>
      </c>
      <c r="D1436" s="2">
        <f>'RAS-funkcijski'!E40</f>
        <v>4135688.9</v>
      </c>
      <c r="E1436" s="2">
        <v>0</v>
      </c>
      <c r="F1436" s="2">
        <v>0</v>
      </c>
      <c r="G1436" s="3">
        <f t="shared" si="52"/>
        <v>389107.57823999994</v>
      </c>
      <c r="H1436" s="3">
        <f t="shared" si="41"/>
        <v>0.14000000013038516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1755412.5</v>
      </c>
      <c r="D1437" s="2">
        <f>'RAS-funkcijski'!E41</f>
        <v>2196480.4300000002</v>
      </c>
      <c r="E1437" s="2">
        <v>0</v>
      </c>
      <c r="F1437" s="2">
        <v>0</v>
      </c>
      <c r="G1437" s="3">
        <f t="shared" si="52"/>
        <v>227489.81432</v>
      </c>
      <c r="H1437" s="3">
        <f t="shared" si="41"/>
        <v>0.93000000016763806</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226560.46</v>
      </c>
      <c r="D1438" s="2">
        <f>'RAS-funkcijski'!E42</f>
        <v>283501.7</v>
      </c>
      <c r="E1438" s="2">
        <v>0</v>
      </c>
      <c r="F1438" s="2">
        <v>0</v>
      </c>
      <c r="G1438" s="3">
        <f t="shared" si="52"/>
        <v>30155.426679999997</v>
      </c>
      <c r="H1438" s="3">
        <f t="shared" si="41"/>
        <v>0.7599999999802094</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819739.23</v>
      </c>
      <c r="D1439" s="2">
        <f>'RAS-funkcijski'!E43</f>
        <v>1507994.55</v>
      </c>
      <c r="E1439" s="2">
        <v>0</v>
      </c>
      <c r="F1439" s="2">
        <v>0</v>
      </c>
      <c r="G1439" s="3">
        <f t="shared" si="52"/>
        <v>149593.40487</v>
      </c>
      <c r="H1439" s="3">
        <f t="shared" si="41"/>
        <v>0.67999999993480742</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819739.23</v>
      </c>
      <c r="D1445" s="2">
        <f>'RAS-funkcijski'!E49</f>
        <v>1507994.55</v>
      </c>
      <c r="E1445" s="2">
        <v>0</v>
      </c>
      <c r="F1445" s="2">
        <v>0</v>
      </c>
      <c r="G1445" s="3">
        <f t="shared" si="52"/>
        <v>172607.77484999999</v>
      </c>
      <c r="H1445" s="3">
        <f t="shared" si="63"/>
        <v>0.67999999993480742</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209517018.87</v>
      </c>
      <c r="D1450" s="2">
        <f>'RAS-funkcijski'!E54</f>
        <v>248709883.56</v>
      </c>
      <c r="E1450" s="2">
        <v>0</v>
      </c>
      <c r="F1450" s="2">
        <v>0</v>
      </c>
      <c r="G1450" s="3">
        <f t="shared" si="52"/>
        <v>35346839.299500003</v>
      </c>
      <c r="H1450" s="3">
        <f t="shared" si="63"/>
        <v>0.56999999284744263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209439332.87</v>
      </c>
      <c r="D1451" s="2">
        <f>'RAS-funkcijski'!E55</f>
        <v>248628488.56</v>
      </c>
      <c r="E1451" s="2">
        <v>0</v>
      </c>
      <c r="F1451" s="2">
        <v>0</v>
      </c>
      <c r="G1451" s="3">
        <f t="shared" si="52"/>
        <v>36041511.809489995</v>
      </c>
      <c r="H1451" s="3">
        <f t="shared" si="63"/>
        <v>0.56999999284744263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77686</v>
      </c>
      <c r="D1455" s="2">
        <f>'RAS-funkcijski'!E59</f>
        <v>81395</v>
      </c>
      <c r="E1455" s="2">
        <v>0</v>
      </c>
      <c r="F1455" s="2">
        <v>0</v>
      </c>
      <c r="G1455" s="3">
        <f t="shared" si="52"/>
        <v>13226.18</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1481427</v>
      </c>
      <c r="D1457" s="2">
        <f>'RAS-funkcijski'!E61</f>
        <v>3674674.15</v>
      </c>
      <c r="E1457" s="2">
        <v>0</v>
      </c>
      <c r="F1457" s="2">
        <v>0</v>
      </c>
      <c r="G1457" s="3">
        <f t="shared" si="52"/>
        <v>503354.19209999999</v>
      </c>
      <c r="H1457" s="3">
        <f t="shared" si="63"/>
        <v>0.14999999990686774</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1476721.56</v>
      </c>
      <c r="D1460" s="2">
        <f>'RAS-funkcijski'!E64</f>
        <v>3674674.15</v>
      </c>
      <c r="E1460" s="2">
        <v>0</v>
      </c>
      <c r="F1460" s="2">
        <v>0</v>
      </c>
      <c r="G1460" s="3">
        <f t="shared" si="52"/>
        <v>529564.19160000002</v>
      </c>
      <c r="H1460" s="3">
        <f t="shared" si="63"/>
        <v>0.58999999985098839</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4705.4399999999996</v>
      </c>
      <c r="D1461" s="2">
        <f>'RAS-funkcijski'!E65</f>
        <v>0</v>
      </c>
      <c r="E1461" s="2">
        <v>0</v>
      </c>
      <c r="F1461" s="2">
        <v>0</v>
      </c>
      <c r="G1461" s="3">
        <f t="shared" si="52"/>
        <v>287.03183999999999</v>
      </c>
      <c r="H1461" s="3">
        <f t="shared" si="63"/>
        <v>0.43999999999959982</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2313630.69</v>
      </c>
      <c r="D1462" s="2">
        <f>'RAS-funkcijski'!E66</f>
        <v>711969.51</v>
      </c>
      <c r="E1462" s="2">
        <v>0</v>
      </c>
      <c r="F1462" s="2">
        <v>0</v>
      </c>
      <c r="G1462" s="3">
        <f t="shared" si="52"/>
        <v>231729.32201999999</v>
      </c>
      <c r="H1462" s="3">
        <f t="shared" si="63"/>
        <v>0.80000000004656613</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2313630.69</v>
      </c>
      <c r="D1465" s="2">
        <f>'RAS-funkcijski'!E69</f>
        <v>711969.51</v>
      </c>
      <c r="E1465" s="2">
        <v>0</v>
      </c>
      <c r="F1465" s="2">
        <v>0</v>
      </c>
      <c r="G1465" s="3">
        <f t="shared" si="52"/>
        <v>242942.03115</v>
      </c>
      <c r="H1465" s="3">
        <f t="shared" si="63"/>
        <v>0.80000000004656613</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24700402.260000002</v>
      </c>
      <c r="D1470" s="2">
        <f>'RAS-funkcijski'!E74</f>
        <v>26057754.620000001</v>
      </c>
      <c r="E1470" s="2">
        <v>0</v>
      </c>
      <c r="F1470" s="2">
        <v>0</v>
      </c>
      <c r="G1470" s="3">
        <f t="shared" si="52"/>
        <v>5377113.8050000006</v>
      </c>
      <c r="H1470" s="3">
        <f t="shared" si="63"/>
        <v>0.64000000059604645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312349801.00999999</v>
      </c>
      <c r="D1471" s="2">
        <f>'RAS-funkcijski'!E75</f>
        <v>81529043.729999989</v>
      </c>
      <c r="E1471" s="2">
        <v>0</v>
      </c>
      <c r="F1471" s="2">
        <v>0</v>
      </c>
      <c r="G1471" s="3">
        <f t="shared" si="52"/>
        <v>33753960.081369996</v>
      </c>
      <c r="H1471" s="3">
        <f t="shared" si="63"/>
        <v>0.2800000011920929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49804535.270000003</v>
      </c>
      <c r="D1472" s="2">
        <f>'RAS-funkcijski'!E76</f>
        <v>59447693.939999998</v>
      </c>
      <c r="E1472" s="2">
        <v>0</v>
      </c>
      <c r="F1472" s="2">
        <v>0</v>
      </c>
      <c r="G1472" s="3">
        <f t="shared" si="52"/>
        <v>12146394.466799999</v>
      </c>
      <c r="H1472" s="3">
        <f t="shared" si="63"/>
        <v>0.33000000566244125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252807793.44</v>
      </c>
      <c r="D1473" s="2">
        <f>'RAS-funkcijski'!E77</f>
        <v>5450314.9699999997</v>
      </c>
      <c r="E1473" s="2">
        <v>0</v>
      </c>
      <c r="F1473" s="2">
        <v>0</v>
      </c>
      <c r="G1473" s="3">
        <f t="shared" si="52"/>
        <v>19250714.906739999</v>
      </c>
      <c r="H1473" s="3">
        <f t="shared" si="63"/>
        <v>0.46999999787658453</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43750</v>
      </c>
      <c r="D1475" s="2">
        <f>'RAS-funkcijski'!E79</f>
        <v>751019.1</v>
      </c>
      <c r="E1475" s="2">
        <v>0</v>
      </c>
      <c r="F1475" s="2">
        <v>0</v>
      </c>
      <c r="G1475" s="3">
        <f t="shared" si="52"/>
        <v>115934.11499999999</v>
      </c>
      <c r="H1475" s="3">
        <f t="shared" si="63"/>
        <v>9.9999999976716936E-2</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639329.85</v>
      </c>
      <c r="D1476" s="2">
        <f>'RAS-funkcijski'!E80</f>
        <v>1029389.05</v>
      </c>
      <c r="E1476" s="2">
        <v>0</v>
      </c>
      <c r="F1476" s="2">
        <v>0</v>
      </c>
      <c r="G1476" s="3">
        <f t="shared" si="52"/>
        <v>205056.20420000001</v>
      </c>
      <c r="H1476" s="3">
        <f t="shared" si="63"/>
        <v>0.20000000006984919</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9054392.4499999993</v>
      </c>
      <c r="D1477" s="2">
        <f>'RAS-funkcijski'!E81</f>
        <v>14850626.67</v>
      </c>
      <c r="E1477" s="2">
        <v>0</v>
      </c>
      <c r="F1477" s="2">
        <v>0</v>
      </c>
      <c r="G1477" s="3">
        <f t="shared" si="52"/>
        <v>2984184.7258299999</v>
      </c>
      <c r="H1477" s="3">
        <f t="shared" si="63"/>
        <v>0.77999999932944775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285310973.36000001</v>
      </c>
      <c r="D1478" s="2">
        <f>'RAS-funkcijski'!E82</f>
        <v>355280255.47000003</v>
      </c>
      <c r="E1478" s="2">
        <v>0</v>
      </c>
      <c r="F1478" s="2">
        <v>0</v>
      </c>
      <c r="G1478" s="3">
        <f t="shared" si="52"/>
        <v>77677975.775400013</v>
      </c>
      <c r="H1478" s="3">
        <f t="shared" si="63"/>
        <v>0.83000004291534424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24388492.41</v>
      </c>
      <c r="D1480" s="2">
        <f>'RAS-funkcijski'!E84</f>
        <v>31198539.449999999</v>
      </c>
      <c r="E1480" s="2">
        <v>0</v>
      </c>
      <c r="F1480" s="2">
        <v>0</v>
      </c>
      <c r="G1480" s="3">
        <f t="shared" si="52"/>
        <v>6942845.7048000004</v>
      </c>
      <c r="H1480" s="3">
        <f t="shared" si="63"/>
        <v>0.85999999940395355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24248198.620000001</v>
      </c>
      <c r="D1482" s="2">
        <f>'RAS-funkcijski'!E86</f>
        <v>22794703.469999999</v>
      </c>
      <c r="E1482" s="2">
        <v>0</v>
      </c>
      <c r="F1482" s="2">
        <v>0</v>
      </c>
      <c r="G1482" s="3">
        <f t="shared" si="52"/>
        <v>5726683.6559200007</v>
      </c>
      <c r="H1482" s="3">
        <f t="shared" si="63"/>
        <v>0.84999999776482582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236674282.33000001</v>
      </c>
      <c r="D1484" s="2">
        <f>'RAS-funkcijski'!E88</f>
        <v>301287012.55000001</v>
      </c>
      <c r="E1484" s="2">
        <v>0</v>
      </c>
      <c r="F1484" s="2">
        <v>0</v>
      </c>
      <c r="G1484" s="3">
        <f t="shared" si="52"/>
        <v>70496857.82412</v>
      </c>
      <c r="H1484" s="3">
        <f t="shared" si="63"/>
        <v>0.7800000011920929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13148131.59</v>
      </c>
      <c r="D1485" s="2">
        <f>'RAS-funkcijski'!E89</f>
        <v>11437015.4</v>
      </c>
      <c r="E1485" s="2">
        <v>0</v>
      </c>
      <c r="F1485" s="2">
        <v>0</v>
      </c>
      <c r="G1485" s="3">
        <f t="shared" si="52"/>
        <v>3061883.8031500001</v>
      </c>
      <c r="H1485" s="3">
        <f t="shared" si="63"/>
        <v>0.81000000052154064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33707.120000000003</v>
      </c>
      <c r="D1495" s="2">
        <f>'RAS-funkcijski'!E99</f>
        <v>37711</v>
      </c>
      <c r="E1495" s="2">
        <v>0</v>
      </c>
      <c r="F1495" s="2">
        <v>0</v>
      </c>
      <c r="G1495" s="3">
        <f t="shared" si="52"/>
        <v>10367.2664</v>
      </c>
      <c r="H1495" s="3">
        <f t="shared" si="63"/>
        <v>0.12000000000261934</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33707.120000000003</v>
      </c>
      <c r="D1498" s="2">
        <f>'RAS-funkcijski'!E102</f>
        <v>37711</v>
      </c>
      <c r="E1498" s="2">
        <v>0</v>
      </c>
      <c r="F1498" s="2">
        <v>0</v>
      </c>
      <c r="G1498" s="3">
        <f t="shared" si="52"/>
        <v>10694.653760000001</v>
      </c>
      <c r="H1498" s="3">
        <f t="shared" si="63"/>
        <v>0.12000000000261934</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7275037.9000000004</v>
      </c>
      <c r="D1500" s="2">
        <f>'RAS-funkcijski'!E104</f>
        <v>7266291.6799999997</v>
      </c>
      <c r="E1500" s="2">
        <v>0</v>
      </c>
      <c r="F1500" s="2">
        <v>0</v>
      </c>
      <c r="G1500" s="3">
        <f t="shared" si="52"/>
        <v>2180762.1260000002</v>
      </c>
      <c r="H1500" s="3">
        <f t="shared" si="63"/>
        <v>0.41999999992549419</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5839386.5700000003</v>
      </c>
      <c r="D1502" s="2">
        <f>'RAS-funkcijski'!E106</f>
        <v>4133012.72</v>
      </c>
      <c r="E1502" s="2">
        <v>0</v>
      </c>
      <c r="F1502" s="2">
        <v>0</v>
      </c>
      <c r="G1502" s="3">
        <f t="shared" si="52"/>
        <v>1438752.0250200001</v>
      </c>
      <c r="H1502" s="3">
        <f t="shared" si="63"/>
        <v>0.70999999949708581</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79353357.769999996</v>
      </c>
      <c r="D1503" s="2">
        <f>'RAS-funkcijski'!E107</f>
        <v>106330066.97000001</v>
      </c>
      <c r="E1503" s="2">
        <v>0</v>
      </c>
      <c r="F1503" s="2">
        <v>0</v>
      </c>
      <c r="G1503" s="3">
        <f t="shared" si="52"/>
        <v>30077389.646129999</v>
      </c>
      <c r="H1503" s="3">
        <f t="shared" si="63"/>
        <v>0.25999999046325684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52009535.049999997</v>
      </c>
      <c r="D1504" s="2">
        <f>'RAS-funkcijski'!E108</f>
        <v>73538435.430000007</v>
      </c>
      <c r="E1504" s="2">
        <v>0</v>
      </c>
      <c r="F1504" s="2">
        <v>0</v>
      </c>
      <c r="G1504" s="3">
        <f t="shared" si="52"/>
        <v>20704986.214639999</v>
      </c>
      <c r="H1504" s="3">
        <f t="shared" si="63"/>
        <v>0.48000000417232513</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24406296.699999999</v>
      </c>
      <c r="D1505" s="2">
        <f>'RAS-funkcijski'!E109</f>
        <v>28191542.359999999</v>
      </c>
      <c r="E1505" s="2">
        <v>0</v>
      </c>
      <c r="F1505" s="2">
        <v>0</v>
      </c>
      <c r="G1505" s="3">
        <f t="shared" si="52"/>
        <v>8482885.0491000004</v>
      </c>
      <c r="H1505" s="3">
        <f t="shared" si="63"/>
        <v>0.66000000014901161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1437969.6</v>
      </c>
      <c r="D1507" s="2">
        <f>'RAS-funkcijski'!E111</f>
        <v>1875957.92</v>
      </c>
      <c r="E1507" s="2">
        <v>0</v>
      </c>
      <c r="F1507" s="2">
        <v>0</v>
      </c>
      <c r="G1507" s="3">
        <f t="shared" si="52"/>
        <v>555317.74208</v>
      </c>
      <c r="H1507" s="3">
        <f t="shared" si="63"/>
        <v>0.47999999998137355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1499556.42</v>
      </c>
      <c r="D1509" s="2">
        <f>'RAS-funkcijski'!E113</f>
        <v>2724131.26</v>
      </c>
      <c r="E1509" s="2">
        <v>0</v>
      </c>
      <c r="F1509" s="2">
        <v>0</v>
      </c>
      <c r="G1509" s="3">
        <f t="shared" si="52"/>
        <v>757312.26445999998</v>
      </c>
      <c r="H1509" s="3">
        <f t="shared" si="63"/>
        <v>0.67999999970197678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106746398.84</v>
      </c>
      <c r="D1510" s="2">
        <f>'RAS-funkcijski'!E114</f>
        <v>114210867.16999999</v>
      </c>
      <c r="E1510" s="2">
        <v>0</v>
      </c>
      <c r="F1510" s="2">
        <v>0</v>
      </c>
      <c r="G1510" s="3">
        <f t="shared" si="52"/>
        <v>36868494.649800003</v>
      </c>
      <c r="H1510" s="3">
        <f t="shared" si="63"/>
        <v>0.32999998331069946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64178900.119999997</v>
      </c>
      <c r="D1511" s="2">
        <f>'RAS-funkcijski'!E115</f>
        <v>64613545.449999996</v>
      </c>
      <c r="E1511" s="2">
        <v>0</v>
      </c>
      <c r="F1511" s="2">
        <v>0</v>
      </c>
      <c r="G1511" s="3">
        <f t="shared" si="52"/>
        <v>21468065.003219999</v>
      </c>
      <c r="H1511" s="3">
        <f t="shared" si="63"/>
        <v>0.56999999284744263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51152397.229999997</v>
      </c>
      <c r="D1512" s="2">
        <f>'RAS-funkcijski'!E116</f>
        <v>53480219.549999997</v>
      </c>
      <c r="E1512" s="2">
        <v>0</v>
      </c>
      <c r="F1512" s="2">
        <v>0</v>
      </c>
      <c r="G1512" s="3">
        <f t="shared" si="52"/>
        <v>17708637.668959998</v>
      </c>
      <c r="H1512" s="3">
        <f t="shared" si="63"/>
        <v>0.67999999970197678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13026502.890000001</v>
      </c>
      <c r="D1513" s="2">
        <f>'RAS-funkcijski'!E117</f>
        <v>11133325.9</v>
      </c>
      <c r="E1513" s="2">
        <v>0</v>
      </c>
      <c r="F1513" s="2">
        <v>0</v>
      </c>
      <c r="G1513" s="3">
        <f t="shared" si="52"/>
        <v>3988126.4799700002</v>
      </c>
      <c r="H1513" s="3">
        <f t="shared" si="63"/>
        <v>0.20999999903142452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6868711.7300000004</v>
      </c>
      <c r="D1514" s="2">
        <f>'RAS-funkcijski'!E118</f>
        <v>9847532.2100000009</v>
      </c>
      <c r="E1514" s="2">
        <v>0</v>
      </c>
      <c r="F1514" s="2">
        <v>0</v>
      </c>
      <c r="G1514" s="3">
        <f t="shared" si="52"/>
        <v>3028270.4811</v>
      </c>
      <c r="H1514" s="3">
        <f t="shared" si="63"/>
        <v>0.48000000044703484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6868711.7300000004</v>
      </c>
      <c r="D1516" s="2">
        <f>'RAS-funkcijski'!E120</f>
        <v>9847532.2100000009</v>
      </c>
      <c r="E1516" s="2">
        <v>0</v>
      </c>
      <c r="F1516" s="2">
        <v>0</v>
      </c>
      <c r="G1516" s="3">
        <f t="shared" si="52"/>
        <v>3081398.0334000005</v>
      </c>
      <c r="H1516" s="3">
        <f t="shared" si="63"/>
        <v>0.48000000044703484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3587310.42</v>
      </c>
      <c r="D1521" s="2">
        <f>'RAS-funkcijski'!E125</f>
        <v>5323037.76</v>
      </c>
      <c r="E1521" s="2">
        <v>0</v>
      </c>
      <c r="F1521" s="2">
        <v>0</v>
      </c>
      <c r="G1521" s="3">
        <f t="shared" si="52"/>
        <v>1722239.6987399999</v>
      </c>
      <c r="H1521" s="3">
        <f t="shared" si="63"/>
        <v>0.66000000014901161</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32111476.57</v>
      </c>
      <c r="D1524" s="2">
        <f>'RAS-funkcijski'!E128</f>
        <v>34426751.75</v>
      </c>
      <c r="E1524" s="2">
        <v>0</v>
      </c>
      <c r="F1524" s="2">
        <v>0</v>
      </c>
      <c r="G1524" s="3">
        <f t="shared" si="52"/>
        <v>12519657.52868</v>
      </c>
      <c r="H1524" s="3">
        <f t="shared" si="63"/>
        <v>0.67999999970197678</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65743795.840000004</v>
      </c>
      <c r="D1525" s="2">
        <f>'RAS-funkcijski'!E129</f>
        <v>85467377.569999993</v>
      </c>
      <c r="E1525" s="2">
        <v>0</v>
      </c>
      <c r="F1525" s="2">
        <v>0</v>
      </c>
      <c r="G1525" s="3">
        <f t="shared" si="52"/>
        <v>29584818.872499999</v>
      </c>
      <c r="H1525" s="3">
        <f t="shared" si="63"/>
        <v>0.59000000357627869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8111162.8099999996</v>
      </c>
      <c r="D1526" s="2">
        <f>'RAS-funkcijski'!E130</f>
        <v>17771014.359999999</v>
      </c>
      <c r="E1526" s="2">
        <v>0</v>
      </c>
      <c r="F1526" s="2">
        <v>0</v>
      </c>
      <c r="G1526" s="3">
        <f t="shared" si="52"/>
        <v>5500302.1327799996</v>
      </c>
      <c r="H1526" s="3">
        <f t="shared" si="63"/>
        <v>0.54999999981373549</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8111162.8099999996</v>
      </c>
      <c r="D1528" s="2">
        <f>'RAS-funkcijski'!E132</f>
        <v>17771014.359999999</v>
      </c>
      <c r="E1528" s="2">
        <v>0</v>
      </c>
      <c r="F1528" s="2">
        <v>0</v>
      </c>
      <c r="G1528" s="3">
        <f t="shared" si="52"/>
        <v>5587608.5158400005</v>
      </c>
      <c r="H1528" s="3">
        <f t="shared" si="63"/>
        <v>0.54999999981373549</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24216264.289999999</v>
      </c>
      <c r="D1529" s="2">
        <f>'RAS-funkcijski'!E133</f>
        <v>35300940.530000001</v>
      </c>
      <c r="E1529" s="2">
        <v>0</v>
      </c>
      <c r="F1529" s="2">
        <v>0</v>
      </c>
      <c r="G1529" s="3">
        <f t="shared" si="52"/>
        <v>12231540.750150001</v>
      </c>
      <c r="H1529" s="3">
        <f t="shared" si="63"/>
        <v>0.75999999791383743</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22805494.34</v>
      </c>
      <c r="D1531" s="2">
        <f>'RAS-funkcijski'!E135</f>
        <v>19130692.559999999</v>
      </c>
      <c r="E1531" s="2">
        <v>0</v>
      </c>
      <c r="F1531" s="2">
        <v>0</v>
      </c>
      <c r="G1531" s="3">
        <f t="shared" si="52"/>
        <v>7999761.2092599999</v>
      </c>
      <c r="H1531" s="3">
        <f t="shared" si="63"/>
        <v>0.7800000011920929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598723.5</v>
      </c>
      <c r="D1534" s="2">
        <f>'RAS-funkcijski'!E138</f>
        <v>576580.01</v>
      </c>
      <c r="E1534" s="2">
        <v>0</v>
      </c>
      <c r="F1534" s="2">
        <v>0</v>
      </c>
      <c r="G1534" s="3">
        <f t="shared" si="52"/>
        <v>234752.39168</v>
      </c>
      <c r="H1534" s="3">
        <f t="shared" si="63"/>
        <v>0.51000000000931323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10012150.9</v>
      </c>
      <c r="D1536" s="2">
        <f>'RAS-funkcijski'!E140</f>
        <v>12688150.109999999</v>
      </c>
      <c r="E1536" s="2">
        <v>0</v>
      </c>
      <c r="F1536" s="2">
        <v>0</v>
      </c>
      <c r="G1536" s="3">
        <f t="shared" si="52"/>
        <v>4812829.3523200005</v>
      </c>
      <c r="H1536" s="3">
        <f t="shared" si="63"/>
        <v>0.20999999903142452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1289969065.3499999</v>
      </c>
      <c r="D1537" s="14">
        <f>'RAS-funkcijski'!E141</f>
        <v>1241906388.4100001</v>
      </c>
      <c r="E1537" s="14">
        <v>0</v>
      </c>
      <c r="F1537" s="14">
        <v>0</v>
      </c>
      <c r="G1537" s="15">
        <f t="shared" si="52"/>
        <v>517008112.37729007</v>
      </c>
      <c r="H1537" s="15">
        <f t="shared" si="63"/>
        <v>0.75999999046325684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312004735.41000003</v>
      </c>
      <c r="D1538" s="7">
        <f>'P-VRIO'!E5</f>
        <v>63727865.890000001</v>
      </c>
      <c r="E1538" s="7">
        <v>0</v>
      </c>
      <c r="F1538" s="7">
        <v>0</v>
      </c>
      <c r="G1538" s="8">
        <f t="shared" si="52"/>
        <v>439460.46719</v>
      </c>
      <c r="H1538" s="8">
        <f t="shared" si="63"/>
        <v>0.52000002562999725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281068013.11000001</v>
      </c>
      <c r="D1539" s="2">
        <f>'P-VRIO'!E6</f>
        <v>39354715.489999995</v>
      </c>
      <c r="E1539" s="2">
        <v>0</v>
      </c>
      <c r="F1539" s="2">
        <v>0</v>
      </c>
      <c r="G1539" s="3">
        <f t="shared" si="52"/>
        <v>719554.88818000001</v>
      </c>
      <c r="H1539" s="3">
        <f t="shared" si="63"/>
        <v>0.60000000894069672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281067661.54000002</v>
      </c>
      <c r="D1540" s="2">
        <f>'P-VRIO'!E7</f>
        <v>33865501.489999995</v>
      </c>
      <c r="E1540" s="2">
        <v>0</v>
      </c>
      <c r="F1540" s="2">
        <v>0</v>
      </c>
      <c r="G1540" s="3">
        <f t="shared" si="52"/>
        <v>1046395.9935600001</v>
      </c>
      <c r="H1540" s="3">
        <f t="shared" si="63"/>
        <v>0.94999997317790985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470486.55</v>
      </c>
      <c r="D1541" s="2">
        <f>'P-VRIO'!E8</f>
        <v>7975278.9100000001</v>
      </c>
      <c r="E1541" s="2">
        <v>0</v>
      </c>
      <c r="F1541" s="2">
        <v>0</v>
      </c>
      <c r="G1541" s="3">
        <f t="shared" si="52"/>
        <v>65684.177479999998</v>
      </c>
      <c r="H1541" s="3">
        <f t="shared" si="63"/>
        <v>0.53999999986262992</v>
      </c>
      <c r="I1541" s="11">
        <f t="shared" ref="I1541:I1546" si="64">G1541*H1541</f>
        <v>35469.455830176958</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280597174.99000001</v>
      </c>
      <c r="D1542" s="2">
        <f>'P-VRIO'!E9</f>
        <v>25890222.579999998</v>
      </c>
      <c r="E1542" s="2">
        <v>0</v>
      </c>
      <c r="F1542" s="2">
        <v>0</v>
      </c>
      <c r="G1542" s="3">
        <f t="shared" si="52"/>
        <v>1661888.10075</v>
      </c>
      <c r="H1542" s="3">
        <f t="shared" si="63"/>
        <v>0.42999999225139618</v>
      </c>
      <c r="I1542" s="11">
        <f t="shared" si="64"/>
        <v>714611.87044518755</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351.57</v>
      </c>
      <c r="D1547" s="2">
        <f>'P-VRIO'!E14</f>
        <v>5489214</v>
      </c>
      <c r="E1547" s="2">
        <v>0</v>
      </c>
      <c r="F1547" s="2">
        <v>0</v>
      </c>
      <c r="G1547" s="3">
        <f t="shared" si="52"/>
        <v>109787.7957</v>
      </c>
      <c r="H1547" s="3">
        <f t="shared" si="63"/>
        <v>0.43000000000000682</v>
      </c>
      <c r="I1547" s="11">
        <v>0</v>
      </c>
      <c r="J1547" s="3">
        <f>IF(AND(Skriveni!C1547&lt;&gt;0,Skriveni!D1547&lt;&gt;0),1,0)</f>
        <v>1</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351.57</v>
      </c>
      <c r="D1551" s="2">
        <f>'P-VRIO'!E18</f>
        <v>0</v>
      </c>
      <c r="E1551" s="2">
        <v>0</v>
      </c>
      <c r="F1551" s="2">
        <v>0</v>
      </c>
      <c r="G1551" s="3">
        <f t="shared" si="52"/>
        <v>4.9219799999999996</v>
      </c>
      <c r="H1551" s="3">
        <f t="shared" si="63"/>
        <v>0.43000000000000682</v>
      </c>
      <c r="I1551" s="11">
        <f t="shared" si="65"/>
        <v>2.1164514000000332</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5489214</v>
      </c>
      <c r="E1552" s="2">
        <v>0</v>
      </c>
      <c r="F1552" s="2">
        <v>0</v>
      </c>
      <c r="G1552" s="3">
        <f t="shared" si="52"/>
        <v>164676.41999999998</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30936722.300000001</v>
      </c>
      <c r="D1555" s="2">
        <f>'P-VRIO'!E22</f>
        <v>24373150.400000002</v>
      </c>
      <c r="E1555" s="2">
        <v>0</v>
      </c>
      <c r="F1555" s="2">
        <v>0</v>
      </c>
      <c r="G1555" s="3">
        <f t="shared" si="52"/>
        <v>1434294.4158000001</v>
      </c>
      <c r="H1555" s="3">
        <f t="shared" si="63"/>
        <v>0.70000000298023224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30936722.300000001</v>
      </c>
      <c r="D1556" s="2">
        <f>'P-VRIO'!E23</f>
        <v>24296944.010000002</v>
      </c>
      <c r="E1556" s="2">
        <v>0</v>
      </c>
      <c r="F1556" s="2">
        <v>0</v>
      </c>
      <c r="G1556" s="3">
        <f t="shared" si="52"/>
        <v>1511081.59608</v>
      </c>
      <c r="H1556" s="3">
        <f t="shared" si="63"/>
        <v>0.31000000238418579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5110921.05</v>
      </c>
      <c r="D1557" s="2">
        <f>'P-VRIO'!E24</f>
        <v>14537829.800000001</v>
      </c>
      <c r="E1557" s="2">
        <v>0</v>
      </c>
      <c r="F1557" s="2">
        <v>0</v>
      </c>
      <c r="G1557" s="3">
        <f t="shared" si="52"/>
        <v>683731.61300000001</v>
      </c>
      <c r="H1557" s="3">
        <f t="shared" si="63"/>
        <v>0.24999999906867743</v>
      </c>
      <c r="I1557" s="11">
        <f t="shared" ref="I1557:I1562" si="66">G1557*H1557</f>
        <v>170932.90261322531</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25758262.359999999</v>
      </c>
      <c r="D1558" s="2">
        <f>'P-VRIO'!E25</f>
        <v>4653623.6399999997</v>
      </c>
      <c r="E1558" s="2">
        <v>0</v>
      </c>
      <c r="F1558" s="2">
        <v>0</v>
      </c>
      <c r="G1558" s="3">
        <f t="shared" si="52"/>
        <v>736375.70244000002</v>
      </c>
      <c r="H1558" s="3">
        <f t="shared" si="63"/>
        <v>0.71999999973922968</v>
      </c>
      <c r="I1558" s="11">
        <f t="shared" si="66"/>
        <v>530190.50556477509</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22199.1</v>
      </c>
      <c r="D1560" s="2">
        <f>'P-VRIO'!E27</f>
        <v>0</v>
      </c>
      <c r="E1560" s="2">
        <v>0</v>
      </c>
      <c r="F1560" s="2">
        <v>0</v>
      </c>
      <c r="G1560" s="3">
        <f t="shared" si="52"/>
        <v>510.57929999999993</v>
      </c>
      <c r="H1560" s="3">
        <f t="shared" si="63"/>
        <v>9.9999999998544808E-2</v>
      </c>
      <c r="I1560" s="11">
        <f t="shared" si="66"/>
        <v>51.057929999257006</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45339.79</v>
      </c>
      <c r="D1561" s="2">
        <f>'P-VRIO'!E28</f>
        <v>3508202.13</v>
      </c>
      <c r="E1561" s="2">
        <v>0</v>
      </c>
      <c r="F1561" s="2">
        <v>0</v>
      </c>
      <c r="G1561" s="3">
        <f t="shared" si="52"/>
        <v>169481.8572</v>
      </c>
      <c r="H1561" s="3">
        <f t="shared" si="63"/>
        <v>0.33999999988736818</v>
      </c>
      <c r="I1561" s="11">
        <f t="shared" si="66"/>
        <v>57623.831428910948</v>
      </c>
      <c r="J1561" s="3">
        <f>IF(AND(Skriveni!C1561&lt;&gt;0,Skriveni!D1561&lt;&gt;0),1,0)</f>
        <v>1</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1597288.44</v>
      </c>
      <c r="E1562" s="2">
        <v>0</v>
      </c>
      <c r="F1562" s="2">
        <v>0</v>
      </c>
      <c r="G1562" s="3">
        <f t="shared" si="52"/>
        <v>79864.422000000006</v>
      </c>
      <c r="H1562" s="3">
        <f t="shared" si="63"/>
        <v>0.43999999994412065</v>
      </c>
      <c r="I1562" s="11">
        <f t="shared" si="66"/>
        <v>35140.345675537232</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76206.39</v>
      </c>
      <c r="E1563" s="2">
        <v>0</v>
      </c>
      <c r="F1563" s="2">
        <v>0</v>
      </c>
      <c r="G1563" s="3">
        <f t="shared" si="52"/>
        <v>3962.7322799999997</v>
      </c>
      <c r="H1563" s="3">
        <f t="shared" si="63"/>
        <v>0.38999999999941792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76206.39</v>
      </c>
      <c r="E1569" s="2">
        <v>0</v>
      </c>
      <c r="F1569" s="2">
        <v>0</v>
      </c>
      <c r="G1569" s="3">
        <f t="shared" si="52"/>
        <v>4877.2089599999999</v>
      </c>
      <c r="H1569" s="3">
        <f t="shared" si="63"/>
        <v>0.38999999999941792</v>
      </c>
      <c r="I1569" s="11">
        <f t="shared" si="67"/>
        <v>1902.1114943971611</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305302301.77999997</v>
      </c>
      <c r="D1582" s="7"/>
      <c r="E1582" s="7">
        <v>0</v>
      </c>
      <c r="F1582" s="7">
        <v>0</v>
      </c>
      <c r="G1582" s="8">
        <f t="shared" ref="G1582:G1686" si="70">B1582/1000*C1582</f>
        <v>305302.30177999998</v>
      </c>
      <c r="H1582" s="8">
        <f t="shared" ref="H1582:H1686" si="71">ABS(C1582-ROUND(C1582,0))</f>
        <v>0.22000002861022949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1621258593.8</v>
      </c>
      <c r="D1583" s="2">
        <v>0</v>
      </c>
      <c r="E1583" s="2">
        <v>0</v>
      </c>
      <c r="F1583" s="2">
        <v>0</v>
      </c>
      <c r="G1583" s="3">
        <f t="shared" si="70"/>
        <v>3242517.1875999998</v>
      </c>
      <c r="H1583" s="3">
        <f t="shared" si="71"/>
        <v>0.20000004768371582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304827229.85000002</v>
      </c>
      <c r="D1584" s="2">
        <v>0</v>
      </c>
      <c r="E1584" s="2">
        <v>0</v>
      </c>
      <c r="F1584" s="2">
        <v>0</v>
      </c>
      <c r="G1584" s="3">
        <f t="shared" si="70"/>
        <v>914481.68955000013</v>
      </c>
      <c r="H1584" s="3">
        <f t="shared" si="71"/>
        <v>0.14999997615814209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996636219.05999994</v>
      </c>
      <c r="D1585" s="2">
        <v>0</v>
      </c>
      <c r="E1585" s="2">
        <v>0</v>
      </c>
      <c r="F1585" s="2">
        <v>0</v>
      </c>
      <c r="G1585" s="3">
        <f t="shared" si="70"/>
        <v>3986544.8762399997</v>
      </c>
      <c r="H1585" s="3">
        <f t="shared" si="71"/>
        <v>5.9999942779541016E-2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118679044.73</v>
      </c>
      <c r="D1586" s="2">
        <v>0</v>
      </c>
      <c r="E1586" s="2">
        <v>0</v>
      </c>
      <c r="F1586" s="2">
        <v>0</v>
      </c>
      <c r="G1586" s="3">
        <f t="shared" si="70"/>
        <v>593395.22365000006</v>
      </c>
      <c r="H1586" s="3">
        <f t="shared" si="71"/>
        <v>0.26999999582767487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319502904.25999999</v>
      </c>
      <c r="D1587" s="2">
        <v>0</v>
      </c>
      <c r="E1587" s="2">
        <v>0</v>
      </c>
      <c r="F1587" s="2">
        <v>0</v>
      </c>
      <c r="G1587" s="3">
        <f t="shared" si="70"/>
        <v>1917017.4255599999</v>
      </c>
      <c r="H1587" s="3">
        <f t="shared" si="71"/>
        <v>0.25999999046325684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9838374.9399999995</v>
      </c>
      <c r="D1588" s="2">
        <v>0</v>
      </c>
      <c r="E1588" s="2">
        <v>0</v>
      </c>
      <c r="F1588" s="2">
        <v>0</v>
      </c>
      <c r="G1588" s="3">
        <f t="shared" si="70"/>
        <v>68868.624580000003</v>
      </c>
      <c r="H1588" s="3">
        <f t="shared" si="71"/>
        <v>6.0000000521540642E-2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250548033.75</v>
      </c>
      <c r="D1589" s="2">
        <v>0</v>
      </c>
      <c r="E1589" s="2">
        <v>0</v>
      </c>
      <c r="F1589" s="2">
        <v>0</v>
      </c>
      <c r="G1589" s="3">
        <f t="shared" si="70"/>
        <v>2004384.27</v>
      </c>
      <c r="H1589" s="3">
        <f t="shared" si="71"/>
        <v>0.25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77698.28</v>
      </c>
      <c r="D1590" s="2">
        <v>0</v>
      </c>
      <c r="E1590" s="2">
        <v>0</v>
      </c>
      <c r="F1590" s="2">
        <v>0</v>
      </c>
      <c r="G1590" s="3">
        <f>B1590/1000*C1590</f>
        <v>699.28451999999993</v>
      </c>
      <c r="H1590" s="3">
        <f>ABS(C1590-ROUND(C1590,0))</f>
        <v>0.27999999999883585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71663018.239999995</v>
      </c>
      <c r="D1591" s="2">
        <v>0</v>
      </c>
      <c r="E1591" s="2">
        <v>0</v>
      </c>
      <c r="F1591" s="2">
        <v>0</v>
      </c>
      <c r="G1591" s="3">
        <f t="shared" si="70"/>
        <v>716630.18239999993</v>
      </c>
      <c r="H1591" s="3">
        <f t="shared" si="71"/>
        <v>0.23999999463558197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129698783.29000001</v>
      </c>
      <c r="D1592" s="2">
        <v>0</v>
      </c>
      <c r="E1592" s="2">
        <v>0</v>
      </c>
      <c r="F1592" s="2">
        <v>0</v>
      </c>
      <c r="G1592" s="3">
        <f t="shared" si="70"/>
        <v>1426686.61619</v>
      </c>
      <c r="H1592" s="3">
        <f t="shared" si="71"/>
        <v>0.29000000655651093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96628361.569999993</v>
      </c>
      <c r="D1593" s="2">
        <v>0</v>
      </c>
      <c r="E1593" s="2">
        <v>0</v>
      </c>
      <c r="F1593" s="2">
        <v>0</v>
      </c>
      <c r="G1593" s="3">
        <f t="shared" si="70"/>
        <v>1159540.3388399999</v>
      </c>
      <c r="H1593" s="3">
        <f t="shared" si="71"/>
        <v>0.43000000715255737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243340372.13</v>
      </c>
      <c r="D1594" s="2">
        <v>0</v>
      </c>
      <c r="E1594" s="2">
        <v>0</v>
      </c>
      <c r="F1594" s="2">
        <v>0</v>
      </c>
      <c r="G1594" s="3">
        <f t="shared" si="70"/>
        <v>3163424.83769</v>
      </c>
      <c r="H1594" s="3">
        <f t="shared" si="71"/>
        <v>0.12999999523162842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67386000</v>
      </c>
      <c r="D1595" s="2">
        <v>0</v>
      </c>
      <c r="E1595" s="2">
        <v>0</v>
      </c>
      <c r="F1595" s="2">
        <v>0</v>
      </c>
      <c r="G1595" s="3">
        <f t="shared" si="70"/>
        <v>943404</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67386000</v>
      </c>
      <c r="D1600" s="2">
        <v>0</v>
      </c>
      <c r="E1600" s="2">
        <v>0</v>
      </c>
      <c r="F1600" s="2">
        <v>0</v>
      </c>
      <c r="G1600" s="3">
        <f t="shared" si="70"/>
        <v>1280334</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9068772.7599999998</v>
      </c>
      <c r="D1601" s="2">
        <v>0</v>
      </c>
      <c r="E1601" s="2">
        <v>0</v>
      </c>
      <c r="F1601" s="2">
        <v>0</v>
      </c>
      <c r="G1601" s="3">
        <f>B1601/1000*C1601</f>
        <v>181375.4552</v>
      </c>
      <c r="H1601" s="3">
        <f>ABS(C1601-ROUND(C1601,0))</f>
        <v>0.24000000022351742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1547564640.29</v>
      </c>
      <c r="D1602" s="2">
        <v>0</v>
      </c>
      <c r="E1602" s="2">
        <v>0</v>
      </c>
      <c r="F1602" s="2">
        <v>0</v>
      </c>
      <c r="G1602" s="3">
        <f t="shared" si="70"/>
        <v>32498857.446090002</v>
      </c>
      <c r="H1602" s="3">
        <f t="shared" si="71"/>
        <v>0.28999996185302734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299331000.93000001</v>
      </c>
      <c r="D1603" s="2">
        <v>0</v>
      </c>
      <c r="E1603" s="2">
        <v>0</v>
      </c>
      <c r="F1603" s="2">
        <v>0</v>
      </c>
      <c r="G1603" s="3">
        <f t="shared" si="70"/>
        <v>6585282.0204599993</v>
      </c>
      <c r="H1603" s="3">
        <f t="shared" si="71"/>
        <v>6.9999992847442627E-2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965137004.58999991</v>
      </c>
      <c r="D1604" s="2">
        <v>0</v>
      </c>
      <c r="E1604" s="2">
        <v>0</v>
      </c>
      <c r="F1604" s="2">
        <v>0</v>
      </c>
      <c r="G1604" s="3">
        <f t="shared" si="70"/>
        <v>22198151.105569996</v>
      </c>
      <c r="H1604" s="3">
        <f t="shared" si="71"/>
        <v>0.41000008583068848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117656236.38</v>
      </c>
      <c r="D1605" s="2">
        <v>0</v>
      </c>
      <c r="E1605" s="2">
        <v>0</v>
      </c>
      <c r="F1605" s="2">
        <v>0</v>
      </c>
      <c r="G1605" s="3">
        <f t="shared" si="70"/>
        <v>2823749.6731199999</v>
      </c>
      <c r="H1605" s="3">
        <f t="shared" si="71"/>
        <v>0.37999999523162842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307933439.25999999</v>
      </c>
      <c r="D1606" s="2">
        <v>0</v>
      </c>
      <c r="E1606" s="2">
        <v>0</v>
      </c>
      <c r="F1606" s="2">
        <v>0</v>
      </c>
      <c r="G1606" s="3">
        <f t="shared" si="70"/>
        <v>7698335.9814999998</v>
      </c>
      <c r="H1606" s="3">
        <f t="shared" si="71"/>
        <v>0.25999999046325684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9836179.2799999993</v>
      </c>
      <c r="D1607" s="2">
        <v>0</v>
      </c>
      <c r="E1607" s="2">
        <v>0</v>
      </c>
      <c r="F1607" s="2">
        <v>0</v>
      </c>
      <c r="G1607" s="3">
        <f t="shared" si="70"/>
        <v>255740.66127999997</v>
      </c>
      <c r="H1607" s="3">
        <f t="shared" si="71"/>
        <v>0.27999999932944775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238271579.16</v>
      </c>
      <c r="D1608" s="2">
        <v>0</v>
      </c>
      <c r="E1608" s="2">
        <v>0</v>
      </c>
      <c r="F1608" s="2">
        <v>0</v>
      </c>
      <c r="G1608" s="3">
        <f t="shared" si="70"/>
        <v>6433332.6373199997</v>
      </c>
      <c r="H1608" s="3">
        <f t="shared" si="71"/>
        <v>0.15999999642372131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77698.28</v>
      </c>
      <c r="D1609" s="2">
        <v>0</v>
      </c>
      <c r="E1609" s="2">
        <v>0</v>
      </c>
      <c r="F1609" s="2">
        <v>0</v>
      </c>
      <c r="G1609" s="3">
        <f>B1609/1000*C1609</f>
        <v>2175.5518400000001</v>
      </c>
      <c r="H1609" s="3">
        <f>ABS(C1609-ROUND(C1609,0))</f>
        <v>0.27999999999883585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70492453.120000005</v>
      </c>
      <c r="D1610" s="2">
        <v>0</v>
      </c>
      <c r="E1610" s="2">
        <v>0</v>
      </c>
      <c r="F1610" s="2">
        <v>0</v>
      </c>
      <c r="G1610" s="3">
        <f t="shared" si="70"/>
        <v>2044281.1404800003</v>
      </c>
      <c r="H1610" s="3">
        <f t="shared" si="71"/>
        <v>0.12000000476837158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124535111.42</v>
      </c>
      <c r="D1611" s="2">
        <v>0</v>
      </c>
      <c r="E1611" s="2">
        <v>0</v>
      </c>
      <c r="F1611" s="2">
        <v>0</v>
      </c>
      <c r="G1611" s="3">
        <f t="shared" si="70"/>
        <v>3736053.3426000001</v>
      </c>
      <c r="H1611" s="3">
        <f t="shared" si="71"/>
        <v>0.42000000178813934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96334307.689999998</v>
      </c>
      <c r="D1612" s="2">
        <v>0</v>
      </c>
      <c r="E1612" s="2">
        <v>0</v>
      </c>
      <c r="F1612" s="2">
        <v>0</v>
      </c>
      <c r="G1612" s="3">
        <f t="shared" si="70"/>
        <v>2986363.5383899999</v>
      </c>
      <c r="H1612" s="3">
        <f t="shared" si="71"/>
        <v>0.31000000238418579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236174770.03</v>
      </c>
      <c r="D1613" s="2">
        <v>0</v>
      </c>
      <c r="E1613" s="2">
        <v>0</v>
      </c>
      <c r="F1613" s="2">
        <v>0</v>
      </c>
      <c r="G1613" s="3">
        <f t="shared" si="70"/>
        <v>7557592.6409600005</v>
      </c>
      <c r="H1613" s="3">
        <f t="shared" si="71"/>
        <v>3.0000001192092896E-2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6151455.29</v>
      </c>
      <c r="D1614" s="2">
        <v>0</v>
      </c>
      <c r="E1614" s="2">
        <v>0</v>
      </c>
      <c r="F1614" s="2">
        <v>0</v>
      </c>
      <c r="G1614" s="3">
        <f t="shared" si="70"/>
        <v>202998.02457000001</v>
      </c>
      <c r="H1614" s="3">
        <f t="shared" si="71"/>
        <v>0.2900000000372529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4046192.13</v>
      </c>
      <c r="D1618" s="2">
        <v>0</v>
      </c>
      <c r="E1618" s="2">
        <v>0</v>
      </c>
      <c r="F1618" s="2">
        <v>0</v>
      </c>
      <c r="G1618" s="3">
        <f t="shared" si="70"/>
        <v>149709.10880999998</v>
      </c>
      <c r="H1618" s="3">
        <f t="shared" si="71"/>
        <v>0.12999999988824129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2105263.16</v>
      </c>
      <c r="D1619" s="2">
        <v>0</v>
      </c>
      <c r="E1619" s="2">
        <v>0</v>
      </c>
      <c r="F1619" s="2">
        <v>0</v>
      </c>
      <c r="G1619" s="3">
        <f t="shared" si="70"/>
        <v>80000.000079999998</v>
      </c>
      <c r="H1619" s="3">
        <f t="shared" si="71"/>
        <v>0.16000000014901161</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40770409.450000003</v>
      </c>
      <c r="D1620" s="2">
        <v>0</v>
      </c>
      <c r="E1620" s="2">
        <v>0</v>
      </c>
      <c r="F1620" s="2">
        <v>0</v>
      </c>
      <c r="G1620" s="3">
        <f>B1620/1000*C1620</f>
        <v>1590045.9685500001</v>
      </c>
      <c r="H1620" s="3">
        <f>ABS(C1620-ROUND(C1620,0))</f>
        <v>0.45000000298023224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378996255.28999996</v>
      </c>
      <c r="D1621" s="2">
        <v>0</v>
      </c>
      <c r="E1621" s="2">
        <v>0</v>
      </c>
      <c r="F1621" s="2">
        <v>0</v>
      </c>
      <c r="G1621" s="3">
        <f t="shared" si="70"/>
        <v>15159850.211599998</v>
      </c>
      <c r="H1621" s="3">
        <f t="shared" si="71"/>
        <v>0.28999996185302734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824854.98</v>
      </c>
      <c r="D1622" s="2">
        <v>0</v>
      </c>
      <c r="E1622" s="2">
        <v>0</v>
      </c>
      <c r="F1622" s="2">
        <v>0</v>
      </c>
      <c r="G1622" s="3">
        <f t="shared" si="70"/>
        <v>33819.054179999999</v>
      </c>
      <c r="H1622" s="3">
        <f t="shared" si="71"/>
        <v>2.0000000018626451E-2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1207.45</v>
      </c>
      <c r="D1623" s="2">
        <v>0</v>
      </c>
      <c r="E1623" s="2">
        <v>0</v>
      </c>
      <c r="F1623" s="2">
        <v>0</v>
      </c>
      <c r="G1623" s="3">
        <f t="shared" si="70"/>
        <v>50.712900000000005</v>
      </c>
      <c r="H1623" s="3">
        <f t="shared" si="71"/>
        <v>0.45000000000004547</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1207.45</v>
      </c>
      <c r="D1624" s="2">
        <v>0</v>
      </c>
      <c r="E1624" s="2">
        <v>0</v>
      </c>
      <c r="F1624" s="2">
        <v>0</v>
      </c>
      <c r="G1624" s="3">
        <f t="shared" si="70"/>
        <v>51.920349999999999</v>
      </c>
      <c r="H1624" s="3">
        <f t="shared" si="71"/>
        <v>0.45000000000004547</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810851.03</v>
      </c>
      <c r="D1628" s="2">
        <v>0</v>
      </c>
      <c r="E1628" s="2">
        <v>0</v>
      </c>
      <c r="F1628" s="2">
        <v>0</v>
      </c>
      <c r="G1628" s="3">
        <f t="shared" si="70"/>
        <v>38109.99841</v>
      </c>
      <c r="H1628" s="3">
        <f t="shared" si="71"/>
        <v>3.0000000027939677E-2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733203.79</v>
      </c>
      <c r="D1634" s="2">
        <v>0</v>
      </c>
      <c r="E1634" s="2">
        <v>0</v>
      </c>
      <c r="F1634" s="2">
        <v>0</v>
      </c>
      <c r="G1634" s="3">
        <f t="shared" si="70"/>
        <v>38859.800869999999</v>
      </c>
      <c r="H1634" s="3">
        <f t="shared" si="71"/>
        <v>0.2099999999627471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724216.03</v>
      </c>
      <c r="D1635" s="2">
        <v>0</v>
      </c>
      <c r="E1635" s="2">
        <v>0</v>
      </c>
      <c r="F1635" s="2">
        <v>0</v>
      </c>
      <c r="G1635" s="3">
        <f t="shared" si="70"/>
        <v>39107.66562</v>
      </c>
      <c r="H1635" s="3">
        <f t="shared" si="71"/>
        <v>3.0000000027939677E-2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3782.83</v>
      </c>
      <c r="D1636" s="2">
        <v>0</v>
      </c>
      <c r="E1636" s="2">
        <v>0</v>
      </c>
      <c r="F1636" s="2">
        <v>0</v>
      </c>
      <c r="G1636" s="3">
        <f t="shared" si="70"/>
        <v>208.05564999999999</v>
      </c>
      <c r="H1636" s="3">
        <f t="shared" si="71"/>
        <v>0.17000000000007276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2392.75</v>
      </c>
      <c r="D1637" s="2">
        <v>0</v>
      </c>
      <c r="E1637" s="2">
        <v>0</v>
      </c>
      <c r="F1637" s="2">
        <v>0</v>
      </c>
      <c r="G1637" s="3">
        <f t="shared" si="70"/>
        <v>133.994</v>
      </c>
      <c r="H1637" s="3">
        <f t="shared" si="71"/>
        <v>0.25</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2812.18</v>
      </c>
      <c r="D1638" s="2">
        <v>0</v>
      </c>
      <c r="E1638" s="2">
        <v>0</v>
      </c>
      <c r="F1638" s="2">
        <v>0</v>
      </c>
      <c r="G1638" s="3">
        <f t="shared" si="70"/>
        <v>160.29426000000001</v>
      </c>
      <c r="H1638" s="3">
        <f t="shared" si="71"/>
        <v>0.17999999999983629</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699.8599999999999</v>
      </c>
      <c r="D1639" s="2">
        <v>0</v>
      </c>
      <c r="E1639" s="2">
        <v>0</v>
      </c>
      <c r="F1639" s="2">
        <v>0</v>
      </c>
      <c r="G1639" s="3">
        <f t="shared" si="70"/>
        <v>40.591879999999996</v>
      </c>
      <c r="H1639" s="3">
        <f t="shared" si="71"/>
        <v>0.14000000000010004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240.8</v>
      </c>
      <c r="D1640" s="2">
        <v>0</v>
      </c>
      <c r="E1640" s="2">
        <v>0</v>
      </c>
      <c r="F1640" s="2">
        <v>0</v>
      </c>
      <c r="G1640" s="3">
        <f t="shared" si="70"/>
        <v>14.2072</v>
      </c>
      <c r="H1640" s="3">
        <f t="shared" si="71"/>
        <v>0.19999999999998863</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184.26</v>
      </c>
      <c r="D1641" s="2">
        <v>0</v>
      </c>
      <c r="E1641" s="2">
        <v>0</v>
      </c>
      <c r="F1641" s="2">
        <v>0</v>
      </c>
      <c r="G1641" s="3">
        <f t="shared" si="70"/>
        <v>11.055599999999998</v>
      </c>
      <c r="H1641" s="3">
        <f t="shared" si="71"/>
        <v>0.25999999999999091</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4.46</v>
      </c>
      <c r="D1642" s="2">
        <v>0</v>
      </c>
      <c r="E1642" s="2">
        <v>0</v>
      </c>
      <c r="F1642" s="2">
        <v>0</v>
      </c>
      <c r="G1642" s="3">
        <f t="shared" si="70"/>
        <v>0.27205999999999997</v>
      </c>
      <c r="H1642" s="3">
        <f t="shared" si="71"/>
        <v>0.45999999999999996</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270.33999999999997</v>
      </c>
      <c r="D1643" s="2">
        <v>0</v>
      </c>
      <c r="E1643" s="2">
        <v>0</v>
      </c>
      <c r="F1643" s="2">
        <v>0</v>
      </c>
      <c r="G1643" s="3">
        <f t="shared" si="70"/>
        <v>16.76108</v>
      </c>
      <c r="H1643" s="3">
        <f t="shared" si="71"/>
        <v>0.33999999999997499</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75593.289999999994</v>
      </c>
      <c r="D1654" s="2">
        <v>0</v>
      </c>
      <c r="E1654" s="2">
        <v>0</v>
      </c>
      <c r="F1654" s="2">
        <v>0</v>
      </c>
      <c r="G1654" s="3">
        <f t="shared" si="70"/>
        <v>5518.3101699999988</v>
      </c>
      <c r="H1654" s="3">
        <f t="shared" si="71"/>
        <v>0.28999999999359716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74753.279999999999</v>
      </c>
      <c r="D1655" s="2">
        <v>0</v>
      </c>
      <c r="E1655" s="2">
        <v>0</v>
      </c>
      <c r="F1655" s="2">
        <v>0</v>
      </c>
      <c r="G1655" s="3">
        <f t="shared" si="70"/>
        <v>5531.7427199999993</v>
      </c>
      <c r="H1655" s="3">
        <f t="shared" si="71"/>
        <v>0.27999999999883585</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840.01</v>
      </c>
      <c r="D1658" s="2">
        <v>0</v>
      </c>
      <c r="E1658" s="2">
        <v>0</v>
      </c>
      <c r="F1658" s="2">
        <v>0</v>
      </c>
      <c r="G1658" s="3">
        <f t="shared" si="70"/>
        <v>64.680769999999995</v>
      </c>
      <c r="H1658" s="3">
        <f t="shared" si="71"/>
        <v>9.9999999999909051E-3</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1354.0899999999997</v>
      </c>
      <c r="D1659" s="2">
        <v>0</v>
      </c>
      <c r="E1659" s="2">
        <v>0</v>
      </c>
      <c r="F1659" s="2">
        <v>0</v>
      </c>
      <c r="G1659" s="3">
        <f t="shared" si="70"/>
        <v>105.61901999999998</v>
      </c>
      <c r="H1659" s="3">
        <f t="shared" si="71"/>
        <v>8.9999999999690772E-2</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1019.37</v>
      </c>
      <c r="D1660" s="2">
        <v>0</v>
      </c>
      <c r="E1660" s="2">
        <v>0</v>
      </c>
      <c r="F1660" s="2">
        <v>0</v>
      </c>
      <c r="G1660" s="3">
        <f t="shared" si="70"/>
        <v>80.530230000000003</v>
      </c>
      <c r="H1660" s="3">
        <f t="shared" si="71"/>
        <v>0.37000000000000455</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25</v>
      </c>
      <c r="D1661" s="2">
        <v>0</v>
      </c>
      <c r="E1661" s="2">
        <v>0</v>
      </c>
      <c r="F1661" s="2">
        <v>0</v>
      </c>
      <c r="G1661" s="3">
        <f t="shared" si="70"/>
        <v>2</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26.33</v>
      </c>
      <c r="D1662" s="2">
        <v>0</v>
      </c>
      <c r="E1662" s="2">
        <v>0</v>
      </c>
      <c r="F1662" s="2">
        <v>0</v>
      </c>
      <c r="G1662" s="3">
        <f t="shared" si="70"/>
        <v>2.13273</v>
      </c>
      <c r="H1662" s="3">
        <f t="shared" si="71"/>
        <v>0.32999999999999829</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283.39</v>
      </c>
      <c r="D1663" s="2">
        <v>0</v>
      </c>
      <c r="E1663" s="2">
        <v>0</v>
      </c>
      <c r="F1663" s="2">
        <v>0</v>
      </c>
      <c r="G1663" s="3">
        <f t="shared" si="70"/>
        <v>23.23798</v>
      </c>
      <c r="H1663" s="3">
        <f t="shared" si="71"/>
        <v>0.38999999999998636</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12796.5</v>
      </c>
      <c r="D1669" s="2">
        <v>0</v>
      </c>
      <c r="E1669" s="2">
        <v>0</v>
      </c>
      <c r="F1669" s="2">
        <v>0</v>
      </c>
      <c r="G1669" s="3">
        <f t="shared" si="70"/>
        <v>1126.0919999999999</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4501.2</v>
      </c>
      <c r="D1670" s="2">
        <v>0</v>
      </c>
      <c r="E1670" s="2">
        <v>0</v>
      </c>
      <c r="F1670" s="2">
        <v>0</v>
      </c>
      <c r="G1670" s="3">
        <f t="shared" si="70"/>
        <v>400.60679999999996</v>
      </c>
      <c r="H1670" s="3">
        <f t="shared" si="71"/>
        <v>0.1999999999998181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7000</v>
      </c>
      <c r="D1672" s="2">
        <v>0</v>
      </c>
      <c r="E1672" s="2">
        <v>0</v>
      </c>
      <c r="F1672" s="2">
        <v>0</v>
      </c>
      <c r="G1672" s="3">
        <f t="shared" si="70"/>
        <v>637</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1295.3</v>
      </c>
      <c r="D1673" s="2">
        <v>0</v>
      </c>
      <c r="E1673" s="2">
        <v>0</v>
      </c>
      <c r="F1673" s="2">
        <v>0</v>
      </c>
      <c r="G1673" s="3">
        <f t="shared" si="70"/>
        <v>119.16759999999999</v>
      </c>
      <c r="H1673" s="3">
        <f t="shared" si="71"/>
        <v>0.29999999999995453</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378171400.31</v>
      </c>
      <c r="D1681" s="2">
        <v>0</v>
      </c>
      <c r="E1681" s="2">
        <v>0</v>
      </c>
      <c r="F1681" s="2">
        <v>0</v>
      </c>
      <c r="G1681" s="3">
        <f t="shared" si="70"/>
        <v>37817140.031000003</v>
      </c>
      <c r="H1681" s="3">
        <f t="shared" si="71"/>
        <v>0.31000000238418579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46413100.640000001</v>
      </c>
      <c r="D1682" s="2">
        <v>0</v>
      </c>
      <c r="E1682" s="2">
        <v>0</v>
      </c>
      <c r="F1682" s="2">
        <v>0</v>
      </c>
      <c r="G1682" s="3">
        <f t="shared" si="70"/>
        <v>4687723.1646400001</v>
      </c>
      <c r="H1682" s="3">
        <f t="shared" si="71"/>
        <v>0.35999999940395355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56185509.409999996</v>
      </c>
      <c r="D1683" s="2">
        <v>0</v>
      </c>
      <c r="E1683" s="2">
        <v>0</v>
      </c>
      <c r="F1683" s="2">
        <v>0</v>
      </c>
      <c r="G1683" s="3">
        <f t="shared" si="70"/>
        <v>5730921.9598199995</v>
      </c>
      <c r="H1683" s="3">
        <f t="shared" si="71"/>
        <v>0.40999999642372131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26362846.07</v>
      </c>
      <c r="D1684" s="2">
        <v>0</v>
      </c>
      <c r="E1684" s="2">
        <v>0</v>
      </c>
      <c r="F1684" s="2">
        <v>0</v>
      </c>
      <c r="G1684" s="3">
        <f t="shared" si="70"/>
        <v>2715373.1452099998</v>
      </c>
      <c r="H1684" s="3">
        <f t="shared" si="71"/>
        <v>7.0000000298023224E-2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245241510.55000001</v>
      </c>
      <c r="D1685" s="2">
        <v>0</v>
      </c>
      <c r="E1685" s="2">
        <v>0</v>
      </c>
      <c r="F1685" s="2">
        <v>0</v>
      </c>
      <c r="G1685" s="3">
        <f>B1685/1000*C1685</f>
        <v>25505117.097199999</v>
      </c>
      <c r="H1685" s="3">
        <f>ABS(C1685-ROUND(C1685,0))</f>
        <v>0.44999998807907104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3968433.64</v>
      </c>
      <c r="D1686" s="14">
        <v>0</v>
      </c>
      <c r="E1686" s="14">
        <v>0</v>
      </c>
      <c r="F1686" s="14">
        <v>0</v>
      </c>
      <c r="G1686" s="15">
        <f t="shared" si="70"/>
        <v>416685.53220000002</v>
      </c>
      <c r="H1686" s="15">
        <f t="shared" si="71"/>
        <v>0.35999999986961484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9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95" hidden="1" customHeight="1" x14ac:dyDescent="0.2">
      <c r="A12" s="223" t="s">
        <v>2035</v>
      </c>
      <c r="B12" s="394" t="s">
        <v>2036</v>
      </c>
      <c r="C12" s="395"/>
      <c r="D12" s="5"/>
      <c r="E12" s="5"/>
      <c r="F12" s="5"/>
      <c r="G12" s="5"/>
      <c r="H12" s="5"/>
      <c r="I12" s="5"/>
      <c r="J12" s="5"/>
      <c r="K12" s="5"/>
      <c r="L12" s="5"/>
      <c r="M12" s="5"/>
      <c r="N12" s="5"/>
      <c r="O12" s="5"/>
      <c r="P12" s="5"/>
    </row>
    <row r="13" spans="1:16" ht="27.95" hidden="1" customHeight="1" x14ac:dyDescent="0.2">
      <c r="A13" s="223" t="s">
        <v>2037</v>
      </c>
      <c r="B13" s="394" t="s">
        <v>2038</v>
      </c>
      <c r="C13" s="395"/>
      <c r="D13" s="5"/>
      <c r="E13" s="5"/>
      <c r="F13" s="5"/>
      <c r="G13" s="5"/>
      <c r="H13" s="5"/>
      <c r="I13" s="5"/>
      <c r="J13" s="5"/>
      <c r="K13" s="5"/>
      <c r="L13" s="5"/>
      <c r="M13" s="5"/>
      <c r="N13" s="5"/>
      <c r="O13" s="5"/>
      <c r="P13" s="5"/>
    </row>
    <row r="14" spans="1:16" ht="45.95" hidden="1" customHeight="1" x14ac:dyDescent="0.2">
      <c r="A14" s="223" t="s">
        <v>2039</v>
      </c>
      <c r="B14" s="394" t="s">
        <v>2040</v>
      </c>
      <c r="C14" s="395"/>
      <c r="D14" s="5"/>
      <c r="E14" s="5"/>
      <c r="F14" s="5"/>
      <c r="G14" s="5"/>
      <c r="H14" s="5"/>
      <c r="I14" s="5"/>
      <c r="J14" s="5"/>
      <c r="K14" s="5"/>
      <c r="L14" s="5"/>
      <c r="M14" s="5"/>
      <c r="N14" s="5"/>
      <c r="O14" s="5"/>
      <c r="P14" s="5"/>
    </row>
    <row r="15" spans="1:16" ht="45.9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95" hidden="1" customHeight="1" x14ac:dyDescent="0.2">
      <c r="A17" s="223" t="s">
        <v>2045</v>
      </c>
      <c r="B17" s="394" t="s">
        <v>2046</v>
      </c>
      <c r="C17" s="395"/>
      <c r="D17" s="5"/>
      <c r="E17" s="5"/>
      <c r="F17" s="5"/>
      <c r="G17" s="5"/>
      <c r="H17" s="5"/>
      <c r="I17" s="5"/>
      <c r="J17" s="5"/>
      <c r="K17" s="5"/>
      <c r="L17" s="5"/>
      <c r="M17" s="5"/>
      <c r="N17" s="5"/>
      <c r="O17" s="5"/>
      <c r="P17" s="5"/>
    </row>
    <row r="18" spans="1:16" ht="27.9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95" hidden="1" customHeight="1" x14ac:dyDescent="0.2">
      <c r="A36" s="223" t="s">
        <v>2082</v>
      </c>
      <c r="B36" s="394" t="s">
        <v>2083</v>
      </c>
      <c r="C36" s="395"/>
      <c r="D36" s="5"/>
      <c r="E36" s="5"/>
      <c r="F36" s="5"/>
      <c r="G36" s="5"/>
      <c r="H36" s="5"/>
      <c r="I36" s="5"/>
      <c r="J36" s="5"/>
      <c r="K36" s="5"/>
      <c r="L36" s="5"/>
      <c r="M36" s="5"/>
      <c r="N36" s="5"/>
      <c r="O36" s="5"/>
      <c r="P36" s="5"/>
    </row>
    <row r="37" spans="1:16" ht="54.9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7" customHeight="1" x14ac:dyDescent="0.2">
      <c r="A51" s="224" t="s">
        <v>2112</v>
      </c>
      <c r="B51" s="394" t="s">
        <v>2113</v>
      </c>
      <c r="C51" s="395"/>
      <c r="D51" s="5"/>
      <c r="E51" s="5"/>
      <c r="F51" s="5"/>
      <c r="G51" s="5"/>
      <c r="H51" s="5"/>
      <c r="I51" s="5"/>
      <c r="J51" s="5"/>
      <c r="K51" s="5"/>
      <c r="L51" s="5"/>
      <c r="M51" s="5"/>
      <c r="N51" s="5"/>
      <c r="O51" s="5"/>
      <c r="P51" s="5"/>
    </row>
    <row r="52" spans="1:16" ht="31.7" customHeight="1" x14ac:dyDescent="0.2">
      <c r="A52" s="224" t="s">
        <v>2114</v>
      </c>
      <c r="B52" s="394" t="s">
        <v>2115</v>
      </c>
      <c r="C52" s="395"/>
      <c r="D52" s="5"/>
      <c r="E52" s="5"/>
      <c r="F52" s="5"/>
      <c r="G52" s="5"/>
      <c r="H52" s="5"/>
      <c r="I52" s="5"/>
      <c r="J52" s="5"/>
      <c r="K52" s="5"/>
      <c r="L52" s="5"/>
      <c r="M52" s="5"/>
      <c r="N52" s="5"/>
      <c r="O52" s="5"/>
      <c r="P52" s="5"/>
    </row>
    <row r="53" spans="1:16" ht="31.7" customHeight="1" x14ac:dyDescent="0.2">
      <c r="A53" s="224" t="s">
        <v>2116</v>
      </c>
      <c r="B53" s="401" t="s">
        <v>2117</v>
      </c>
      <c r="C53" s="402"/>
      <c r="D53" s="5"/>
      <c r="E53" s="5"/>
      <c r="F53" s="5"/>
      <c r="G53" s="5"/>
      <c r="H53" s="5"/>
      <c r="I53" s="5"/>
      <c r="J53" s="5"/>
      <c r="K53" s="5"/>
      <c r="L53" s="5"/>
      <c r="M53" s="5"/>
      <c r="N53" s="5"/>
      <c r="O53" s="5"/>
      <c r="P53" s="5"/>
    </row>
    <row r="54" spans="1:16" ht="31.7"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7"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7"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7" customHeight="1" x14ac:dyDescent="0.2">
      <c r="B6" s="18" t="s">
        <v>1973</v>
      </c>
      <c r="C6" s="239">
        <v>24512</v>
      </c>
      <c r="D6" s="314"/>
      <c r="E6" s="235"/>
      <c r="F6" s="234"/>
      <c r="G6" s="234"/>
      <c r="H6" s="19" t="s">
        <v>1974</v>
      </c>
      <c r="I6" s="20" t="s">
        <v>1975</v>
      </c>
      <c r="J6" s="5"/>
      <c r="K6" s="5"/>
      <c r="L6" s="5"/>
      <c r="M6" s="5"/>
      <c r="N6" s="5"/>
      <c r="O6" s="5"/>
      <c r="P6" s="5"/>
      <c r="Q6" s="5"/>
      <c r="R6" s="5"/>
      <c r="S6" s="5"/>
      <c r="T6" s="5"/>
      <c r="U6" s="5"/>
      <c r="V6" s="5"/>
      <c r="W6" s="5"/>
    </row>
    <row r="7" spans="1:23" ht="13.7"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7"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7"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7"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7"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7"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1611398887.5700002</v>
      </c>
      <c r="I17" s="275">
        <f>'PR-RAS'!E6</f>
        <v>1770202801.4000001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1543103140.95</v>
      </c>
      <c r="I18" s="275">
        <f>'PR-RAS'!E152</f>
        <v>1503528017.9699998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135773189.96000028</v>
      </c>
      <c r="I19" s="275">
        <f>'PR-RAS'!E649</f>
        <v>128877186.16000047</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2524779443.0699997</v>
      </c>
      <c r="I22" s="275">
        <f>BILANCA!E7</f>
        <v>3039397211.0799999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887763450.55999994</v>
      </c>
      <c r="I23" s="275">
        <f>BILANCA!E69</f>
        <v>945368250.21999991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305303002.83000004</v>
      </c>
      <c r="I24" s="275">
        <f>BILANCA!E177</f>
        <v>379001212.5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3107239890.8000002</v>
      </c>
      <c r="I25" s="275">
        <f>BILANCA!E251</f>
        <v>3605764248.7999997</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181315431.10000002</v>
      </c>
      <c r="I27" s="275">
        <f>'RAS-funkcijski'!E5</f>
        <v>196814935.88</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243351357.04999998</v>
      </c>
      <c r="I28" s="275">
        <f>'RAS-funkcijski'!E35</f>
        <v>287277947.42000002</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236674282.33000001</v>
      </c>
      <c r="I29" s="275">
        <f>'RAS-funkcijski'!E88</f>
        <v>301287012.55000001</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106746398.84</v>
      </c>
      <c r="I30" s="275">
        <f>'RAS-funkcijski'!E114</f>
        <v>114210867.16999999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1289969065.3499999</v>
      </c>
      <c r="I31" s="275">
        <f>'RAS-funkcijski'!E141</f>
        <v>1241906388.4100001</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312004735.41000003</v>
      </c>
      <c r="I33" s="275">
        <f>'P-VRIO'!E5</f>
        <v>63727865.890000001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30936722.300000001</v>
      </c>
      <c r="I34" s="275">
        <f>'P-VRIO'!E22</f>
        <v>24373150.400000002</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305302301.77999997</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378996255.28999996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824854.98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378171400.31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8" zoomScaleNormal="100" workbookViewId="0">
      <selection activeCell="E664" sqref="E66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1611398887.5700002</v>
      </c>
      <c r="E6" s="60">
        <f>E7+E43+E49+E82+E106+E125+E134+E140</f>
        <v>1770202801.4000001</v>
      </c>
      <c r="F6" s="45">
        <f t="shared" ref="F6:F132" si="0">IF(D6&lt;&gt;0,IF(E6/D6&gt;=100,"&gt;&gt;100",E6/D6*100),"-")</f>
        <v>109.85503434655321</v>
      </c>
    </row>
    <row r="7" spans="1:24" ht="12.75" customHeight="1" x14ac:dyDescent="0.2">
      <c r="A7" s="63">
        <v>61</v>
      </c>
      <c r="B7" s="220" t="s">
        <v>17</v>
      </c>
      <c r="C7" s="247" t="s">
        <v>18</v>
      </c>
      <c r="D7" s="60">
        <f>D8+D17+D23+D29+D36+D39</f>
        <v>1274298452.22</v>
      </c>
      <c r="E7" s="60">
        <f>E8+E17+E23+E29+E36+E39</f>
        <v>1409833148.78</v>
      </c>
      <c r="F7" s="45">
        <f t="shared" si="0"/>
        <v>110.63602457680774</v>
      </c>
    </row>
    <row r="8" spans="1:24" ht="12.75" customHeight="1" x14ac:dyDescent="0.2">
      <c r="A8" s="63">
        <v>611</v>
      </c>
      <c r="B8" s="220" t="s">
        <v>19</v>
      </c>
      <c r="C8" s="247" t="s">
        <v>20</v>
      </c>
      <c r="D8" s="60">
        <f>SUM(D9:D14)-D15-D16</f>
        <v>1209441868.1599998</v>
      </c>
      <c r="E8" s="60">
        <f>SUM(E9:E14)-E15-E16</f>
        <v>1345986665</v>
      </c>
      <c r="F8" s="45">
        <f t="shared" si="0"/>
        <v>111.28990160128443</v>
      </c>
    </row>
    <row r="9" spans="1:24" ht="12.75" customHeight="1" x14ac:dyDescent="0.2">
      <c r="A9" s="63">
        <v>6111</v>
      </c>
      <c r="B9" s="65" t="s">
        <v>21</v>
      </c>
      <c r="C9" s="247" t="s">
        <v>22</v>
      </c>
      <c r="D9" s="194">
        <v>1044858882.1</v>
      </c>
      <c r="E9" s="194">
        <v>1163398162.6400001</v>
      </c>
      <c r="F9" s="45">
        <f t="shared" si="0"/>
        <v>111.34500386327338</v>
      </c>
    </row>
    <row r="10" spans="1:24" ht="12.75" customHeight="1" x14ac:dyDescent="0.2">
      <c r="A10" s="63">
        <v>6112</v>
      </c>
      <c r="B10" s="65" t="s">
        <v>23</v>
      </c>
      <c r="C10" s="247" t="s">
        <v>24</v>
      </c>
      <c r="D10" s="194">
        <v>65963436.299999997</v>
      </c>
      <c r="E10" s="194">
        <v>70397662.030000001</v>
      </c>
      <c r="F10" s="45">
        <f t="shared" si="0"/>
        <v>106.72224792812986</v>
      </c>
    </row>
    <row r="11" spans="1:24" ht="12.75" customHeight="1" x14ac:dyDescent="0.2">
      <c r="A11" s="63">
        <v>6113</v>
      </c>
      <c r="B11" s="65" t="s">
        <v>25</v>
      </c>
      <c r="C11" s="247" t="s">
        <v>26</v>
      </c>
      <c r="D11" s="194">
        <v>32957636.059999999</v>
      </c>
      <c r="E11" s="194">
        <v>43578780.549999997</v>
      </c>
      <c r="F11" s="45">
        <f t="shared" si="0"/>
        <v>132.22665749043409</v>
      </c>
    </row>
    <row r="12" spans="1:24" ht="12.75" customHeight="1" x14ac:dyDescent="0.2">
      <c r="A12" s="63">
        <v>6114</v>
      </c>
      <c r="B12" s="65" t="s">
        <v>27</v>
      </c>
      <c r="C12" s="247" t="s">
        <v>28</v>
      </c>
      <c r="D12" s="194">
        <v>138805048.96000001</v>
      </c>
      <c r="E12" s="194">
        <v>150687364.25999999</v>
      </c>
      <c r="F12" s="45">
        <f t="shared" si="0"/>
        <v>108.56043450078256</v>
      </c>
    </row>
    <row r="13" spans="1:24" ht="12.75" customHeight="1" x14ac:dyDescent="0.2">
      <c r="A13" s="63">
        <v>6115</v>
      </c>
      <c r="B13" s="65" t="s">
        <v>29</v>
      </c>
      <c r="C13" s="247" t="s">
        <v>30</v>
      </c>
      <c r="D13" s="194">
        <v>20485064.07</v>
      </c>
      <c r="E13" s="194">
        <v>24773447.719999999</v>
      </c>
      <c r="F13" s="45">
        <f t="shared" si="0"/>
        <v>120.93419691217981</v>
      </c>
    </row>
    <row r="14" spans="1:24" ht="12.75" customHeight="1" x14ac:dyDescent="0.2">
      <c r="A14" s="63">
        <v>6116</v>
      </c>
      <c r="B14" s="65" t="s">
        <v>31</v>
      </c>
      <c r="C14" s="247" t="s">
        <v>32</v>
      </c>
      <c r="D14" s="194">
        <v>334768.58</v>
      </c>
      <c r="E14" s="194">
        <v>162319.67999999999</v>
      </c>
      <c r="F14" s="45">
        <f t="shared" si="0"/>
        <v>48.487131020479872</v>
      </c>
    </row>
    <row r="15" spans="1:24" ht="12.75" customHeight="1" x14ac:dyDescent="0.2">
      <c r="A15" s="63">
        <v>6117</v>
      </c>
      <c r="B15" s="220" t="s">
        <v>33</v>
      </c>
      <c r="C15" s="247" t="s">
        <v>34</v>
      </c>
      <c r="D15" s="194">
        <v>93962967.909999996</v>
      </c>
      <c r="E15" s="194">
        <v>107011071.88</v>
      </c>
      <c r="F15" s="45">
        <f t="shared" si="0"/>
        <v>113.88643234694096</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51932823.18</v>
      </c>
      <c r="E23" s="60">
        <f t="shared" si="2"/>
        <v>49620865.109999999</v>
      </c>
      <c r="F23" s="45">
        <f t="shared" si="0"/>
        <v>95.548175646090499</v>
      </c>
    </row>
    <row r="24" spans="1:6" ht="12.75" customHeight="1" x14ac:dyDescent="0.2">
      <c r="A24" s="63">
        <v>6131</v>
      </c>
      <c r="B24" s="65" t="s">
        <v>51</v>
      </c>
      <c r="C24" s="247" t="s">
        <v>52</v>
      </c>
      <c r="D24" s="194">
        <v>422855.65</v>
      </c>
      <c r="E24" s="194">
        <v>1141101.67</v>
      </c>
      <c r="F24" s="45">
        <f t="shared" si="0"/>
        <v>269.85607736351636</v>
      </c>
    </row>
    <row r="25" spans="1:6" ht="12.75" customHeight="1" x14ac:dyDescent="0.2">
      <c r="A25" s="63">
        <v>6132</v>
      </c>
      <c r="B25" s="64" t="s">
        <v>53</v>
      </c>
      <c r="C25" s="247" t="s">
        <v>54</v>
      </c>
      <c r="D25" s="194">
        <v>545370.42000000004</v>
      </c>
      <c r="E25" s="194">
        <v>517957.31</v>
      </c>
      <c r="F25" s="45">
        <f t="shared" si="0"/>
        <v>94.973487927709755</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50964597.109999999</v>
      </c>
      <c r="E27" s="194">
        <v>47961806.130000003</v>
      </c>
      <c r="F27" s="45">
        <f t="shared" si="0"/>
        <v>94.108084532643531</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12923760.880000001</v>
      </c>
      <c r="E29" s="60">
        <f>SUM(E30:E35)</f>
        <v>14225618.670000002</v>
      </c>
      <c r="F29" s="45">
        <f t="shared" si="0"/>
        <v>110.07336643015945</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41066.879999999997</v>
      </c>
      <c r="E31" s="194">
        <v>46057.72</v>
      </c>
      <c r="F31" s="45">
        <f t="shared" si="0"/>
        <v>112.15295634827871</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12859978.810000001</v>
      </c>
      <c r="E33" s="194">
        <v>14159123.640000001</v>
      </c>
      <c r="F33" s="45">
        <f t="shared" si="0"/>
        <v>110.10223149815594</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22715.19</v>
      </c>
      <c r="E35" s="194">
        <v>20437.310000000001</v>
      </c>
      <c r="F35" s="45">
        <f t="shared" si="0"/>
        <v>89.971996712332157</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101794736.64000002</v>
      </c>
      <c r="E49" s="60">
        <f>E50+E53+E58+E61+E64+E68+E71+E74+E77</f>
        <v>120397456.06</v>
      </c>
      <c r="F49" s="45">
        <f t="shared" si="0"/>
        <v>118.27473603648981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1250459.3400000001</v>
      </c>
      <c r="E53" s="60">
        <f t="shared" si="8"/>
        <v>312542.83</v>
      </c>
      <c r="F53" s="45">
        <f t="shared" si="0"/>
        <v>24.994241716008133</v>
      </c>
    </row>
    <row r="54" spans="1:6" ht="12.75" customHeight="1" x14ac:dyDescent="0.2">
      <c r="A54" s="63">
        <v>6321</v>
      </c>
      <c r="B54" s="65" t="s">
        <v>111</v>
      </c>
      <c r="C54" s="247" t="s">
        <v>112</v>
      </c>
      <c r="D54" s="194">
        <v>357688.44</v>
      </c>
      <c r="E54" s="194">
        <v>18270.009999999998</v>
      </c>
      <c r="F54" s="45">
        <f t="shared" si="0"/>
        <v>5.1077999613294738</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892770.9</v>
      </c>
      <c r="E56" s="194">
        <v>294272.82</v>
      </c>
      <c r="F56" s="45">
        <f t="shared" si="0"/>
        <v>32.961739680359202</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31541161.130000003</v>
      </c>
      <c r="E58" s="60">
        <f t="shared" si="9"/>
        <v>16570969.449999999</v>
      </c>
      <c r="F58" s="45">
        <f t="shared" si="0"/>
        <v>52.537601205298422</v>
      </c>
    </row>
    <row r="59" spans="1:6" ht="24" x14ac:dyDescent="0.2">
      <c r="A59" s="63">
        <v>6331</v>
      </c>
      <c r="B59" s="65" t="s">
        <v>121</v>
      </c>
      <c r="C59" s="247" t="s">
        <v>122</v>
      </c>
      <c r="D59" s="194">
        <v>17549644.940000001</v>
      </c>
      <c r="E59" s="194">
        <v>14211251.07</v>
      </c>
      <c r="F59" s="45">
        <f t="shared" si="0"/>
        <v>80.977427854446375</v>
      </c>
    </row>
    <row r="60" spans="1:6" ht="24" x14ac:dyDescent="0.2">
      <c r="A60" s="63">
        <v>6332</v>
      </c>
      <c r="B60" s="65" t="s">
        <v>123</v>
      </c>
      <c r="C60" s="247" t="s">
        <v>124</v>
      </c>
      <c r="D60" s="194">
        <v>13991516.189999999</v>
      </c>
      <c r="E60" s="194">
        <v>2359718.38</v>
      </c>
      <c r="F60" s="45">
        <f t="shared" si="0"/>
        <v>16.865351459812018</v>
      </c>
    </row>
    <row r="61" spans="1:6" ht="12.75" customHeight="1" x14ac:dyDescent="0.2">
      <c r="A61" s="63">
        <v>634</v>
      </c>
      <c r="B61" s="65" t="s">
        <v>125</v>
      </c>
      <c r="C61" s="247" t="s">
        <v>126</v>
      </c>
      <c r="D61" s="60">
        <f t="shared" ref="D61:E61" si="10">SUM(D62:D63)</f>
        <v>417907.48</v>
      </c>
      <c r="E61" s="60">
        <f t="shared" si="10"/>
        <v>485829.88999999996</v>
      </c>
      <c r="F61" s="45">
        <f t="shared" si="0"/>
        <v>116.25297781221815</v>
      </c>
    </row>
    <row r="62" spans="1:6" ht="12.75" customHeight="1" x14ac:dyDescent="0.2">
      <c r="A62" s="63">
        <v>6341</v>
      </c>
      <c r="B62" s="65" t="s">
        <v>127</v>
      </c>
      <c r="C62" s="247" t="s">
        <v>128</v>
      </c>
      <c r="D62" s="194">
        <v>5700</v>
      </c>
      <c r="E62" s="194">
        <v>9252.1</v>
      </c>
      <c r="F62" s="45">
        <f t="shared" si="0"/>
        <v>162.31754385964913</v>
      </c>
    </row>
    <row r="63" spans="1:6" ht="12.75" customHeight="1" x14ac:dyDescent="0.2">
      <c r="A63" s="63">
        <v>6342</v>
      </c>
      <c r="B63" s="65" t="s">
        <v>129</v>
      </c>
      <c r="C63" s="247" t="s">
        <v>130</v>
      </c>
      <c r="D63" s="194">
        <v>412207.48</v>
      </c>
      <c r="E63" s="194">
        <v>476577.79</v>
      </c>
      <c r="F63" s="45">
        <f t="shared" si="0"/>
        <v>115.61599755540584</v>
      </c>
    </row>
    <row r="64" spans="1:6" ht="24" x14ac:dyDescent="0.2">
      <c r="A64" s="63">
        <v>635</v>
      </c>
      <c r="B64" s="65" t="s">
        <v>131</v>
      </c>
      <c r="C64" s="247" t="s">
        <v>132</v>
      </c>
      <c r="D64" s="60">
        <f>SUM(D65:D67)</f>
        <v>42349590.380000003</v>
      </c>
      <c r="E64" s="60">
        <f>SUM(E65:E67)</f>
        <v>47069626.850000001</v>
      </c>
      <c r="F64" s="45">
        <f t="shared" si="0"/>
        <v>111.14541233491855</v>
      </c>
    </row>
    <row r="65" spans="1:6" ht="12.75" customHeight="1" x14ac:dyDescent="0.2">
      <c r="A65" s="63">
        <v>6351</v>
      </c>
      <c r="B65" s="65" t="s">
        <v>133</v>
      </c>
      <c r="C65" s="247" t="s">
        <v>134</v>
      </c>
      <c r="D65" s="194">
        <v>42349590.380000003</v>
      </c>
      <c r="E65" s="194">
        <v>47069626.850000001</v>
      </c>
      <c r="F65" s="45">
        <f t="shared" si="0"/>
        <v>111.14541233491855</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24778368.530000001</v>
      </c>
      <c r="E74" s="60">
        <f t="shared" si="13"/>
        <v>55553895.25</v>
      </c>
      <c r="F74" s="45">
        <f t="shared" si="0"/>
        <v>224.20320039529253</v>
      </c>
    </row>
    <row r="75" spans="1:6" ht="12.75" customHeight="1" x14ac:dyDescent="0.2">
      <c r="A75" s="63" t="s">
        <v>153</v>
      </c>
      <c r="B75" s="65" t="s">
        <v>154</v>
      </c>
      <c r="C75" s="247" t="s">
        <v>153</v>
      </c>
      <c r="D75" s="194">
        <v>4555738.42</v>
      </c>
      <c r="E75" s="194">
        <v>3876581.44</v>
      </c>
      <c r="F75" s="45">
        <f t="shared" si="0"/>
        <v>85.092274459427813</v>
      </c>
    </row>
    <row r="76" spans="1:6" ht="12.75" customHeight="1" x14ac:dyDescent="0.2">
      <c r="A76" s="63" t="s">
        <v>155</v>
      </c>
      <c r="B76" s="65" t="s">
        <v>156</v>
      </c>
      <c r="C76" s="247" t="s">
        <v>155</v>
      </c>
      <c r="D76" s="194">
        <v>20222630.109999999</v>
      </c>
      <c r="E76" s="194">
        <v>51677313.810000002</v>
      </c>
      <c r="F76" s="45">
        <f t="shared" si="0"/>
        <v>255.54200185091554</v>
      </c>
    </row>
    <row r="77" spans="1:6" ht="24" x14ac:dyDescent="0.2">
      <c r="A77" s="63" t="s">
        <v>157</v>
      </c>
      <c r="B77" s="65" t="s">
        <v>158</v>
      </c>
      <c r="C77" s="247" t="s">
        <v>157</v>
      </c>
      <c r="D77" s="60">
        <f t="shared" ref="D77:E77" si="14">SUM(D78:D81)</f>
        <v>1457249.78</v>
      </c>
      <c r="E77" s="60">
        <f t="shared" si="14"/>
        <v>404591.79</v>
      </c>
      <c r="F77" s="45">
        <f t="shared" si="0"/>
        <v>27.764065951686057</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1041641.43</v>
      </c>
      <c r="E79" s="194">
        <v>404591.79</v>
      </c>
      <c r="F79" s="45">
        <f t="shared" si="0"/>
        <v>38.841752866915051</v>
      </c>
    </row>
    <row r="80" spans="1:6" ht="24" x14ac:dyDescent="0.2">
      <c r="A80" s="63">
        <v>6393</v>
      </c>
      <c r="B80" s="64" t="s">
        <v>163</v>
      </c>
      <c r="C80" s="247" t="s">
        <v>164</v>
      </c>
      <c r="D80" s="194">
        <v>307771.07</v>
      </c>
      <c r="E80" s="194"/>
      <c r="F80" s="45">
        <f t="shared" si="0"/>
        <v>0</v>
      </c>
    </row>
    <row r="81" spans="1:6" ht="24" x14ac:dyDescent="0.2">
      <c r="A81" s="63">
        <v>6394</v>
      </c>
      <c r="B81" s="64" t="s">
        <v>165</v>
      </c>
      <c r="C81" s="247" t="s">
        <v>166</v>
      </c>
      <c r="D81" s="194">
        <v>107837.28</v>
      </c>
      <c r="E81" s="194"/>
      <c r="F81" s="45">
        <f t="shared" si="0"/>
        <v>0</v>
      </c>
    </row>
    <row r="82" spans="1:6" ht="12.75" customHeight="1" x14ac:dyDescent="0.2">
      <c r="A82" s="63">
        <v>64</v>
      </c>
      <c r="B82" s="64" t="s">
        <v>167</v>
      </c>
      <c r="C82" s="247" t="s">
        <v>168</v>
      </c>
      <c r="D82" s="60">
        <f t="shared" ref="D82:E82" si="15">D83+D91+D98</f>
        <v>71101426.560000002</v>
      </c>
      <c r="E82" s="60">
        <f t="shared" si="15"/>
        <v>76148210.400000006</v>
      </c>
      <c r="F82" s="45">
        <f t="shared" si="0"/>
        <v>107.09800644539979</v>
      </c>
    </row>
    <row r="83" spans="1:6" ht="12.75" customHeight="1" x14ac:dyDescent="0.2">
      <c r="A83" s="63">
        <v>641</v>
      </c>
      <c r="B83" s="64" t="s">
        <v>169</v>
      </c>
      <c r="C83" s="247" t="s">
        <v>170</v>
      </c>
      <c r="D83" s="60">
        <f t="shared" ref="D83:E83" si="16">SUM(D84:D90)</f>
        <v>5114077.6999999993</v>
      </c>
      <c r="E83" s="60">
        <f t="shared" si="16"/>
        <v>2160657.2999999998</v>
      </c>
      <c r="F83" s="45">
        <f t="shared" si="0"/>
        <v>42.249207515951511</v>
      </c>
    </row>
    <row r="84" spans="1:6" ht="12.75" customHeight="1" x14ac:dyDescent="0.2">
      <c r="A84" s="63">
        <v>6412</v>
      </c>
      <c r="B84" s="64" t="s">
        <v>171</v>
      </c>
      <c r="C84" s="247" t="s">
        <v>172</v>
      </c>
      <c r="D84" s="194">
        <v>10850.81</v>
      </c>
      <c r="E84" s="194">
        <v>10102.01</v>
      </c>
      <c r="F84" s="45">
        <f t="shared" si="0"/>
        <v>93.099132691476498</v>
      </c>
    </row>
    <row r="85" spans="1:6" ht="12.75" customHeight="1" x14ac:dyDescent="0.2">
      <c r="A85" s="63">
        <v>6413</v>
      </c>
      <c r="B85" s="64" t="s">
        <v>173</v>
      </c>
      <c r="C85" s="247" t="s">
        <v>174</v>
      </c>
      <c r="D85" s="194">
        <v>4192562.57</v>
      </c>
      <c r="E85" s="194">
        <v>1999839.97</v>
      </c>
      <c r="F85" s="45">
        <f t="shared" si="0"/>
        <v>47.699704813230731</v>
      </c>
    </row>
    <row r="86" spans="1:6" ht="12.75" customHeight="1" x14ac:dyDescent="0.2">
      <c r="A86" s="63">
        <v>6414</v>
      </c>
      <c r="B86" s="64" t="s">
        <v>175</v>
      </c>
      <c r="C86" s="247" t="s">
        <v>176</v>
      </c>
      <c r="D86" s="194">
        <v>903415.3</v>
      </c>
      <c r="E86" s="194">
        <v>149942.48000000001</v>
      </c>
      <c r="F86" s="45">
        <f t="shared" si="0"/>
        <v>16.597292518734186</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1562.1</v>
      </c>
      <c r="E88" s="194">
        <v>772.84</v>
      </c>
      <c r="F88" s="45">
        <f t="shared" si="0"/>
        <v>49.474425452915952</v>
      </c>
    </row>
    <row r="89" spans="1:6" ht="24" x14ac:dyDescent="0.2">
      <c r="A89" s="63">
        <v>6417</v>
      </c>
      <c r="B89" s="64" t="s">
        <v>181</v>
      </c>
      <c r="C89" s="247" t="s">
        <v>182</v>
      </c>
      <c r="D89" s="194">
        <v>5686.92</v>
      </c>
      <c r="E89" s="194"/>
      <c r="F89" s="45">
        <f t="shared" si="0"/>
        <v>0</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65984594.890000001</v>
      </c>
      <c r="E91" s="60">
        <f t="shared" si="17"/>
        <v>73985668.400000006</v>
      </c>
      <c r="F91" s="45">
        <f t="shared" si="0"/>
        <v>112.12566891308227</v>
      </c>
    </row>
    <row r="92" spans="1:6" ht="12.75" customHeight="1" x14ac:dyDescent="0.2">
      <c r="A92" s="63">
        <v>6421</v>
      </c>
      <c r="B92" s="64" t="s">
        <v>187</v>
      </c>
      <c r="C92" s="247" t="s">
        <v>188</v>
      </c>
      <c r="D92" s="194">
        <v>4733229.45</v>
      </c>
      <c r="E92" s="194">
        <v>6160042.9100000001</v>
      </c>
      <c r="F92" s="45">
        <f t="shared" si="0"/>
        <v>130.14460792725777</v>
      </c>
    </row>
    <row r="93" spans="1:6" ht="12.75" customHeight="1" x14ac:dyDescent="0.2">
      <c r="A93" s="63">
        <v>6422</v>
      </c>
      <c r="B93" s="64" t="s">
        <v>189</v>
      </c>
      <c r="C93" s="247" t="s">
        <v>190</v>
      </c>
      <c r="D93" s="194">
        <v>19779320.690000001</v>
      </c>
      <c r="E93" s="194">
        <v>24072198.91</v>
      </c>
      <c r="F93" s="45">
        <f t="shared" si="0"/>
        <v>121.70387086231118</v>
      </c>
    </row>
    <row r="94" spans="1:6" ht="12.75" customHeight="1" x14ac:dyDescent="0.2">
      <c r="A94" s="63">
        <v>6423</v>
      </c>
      <c r="B94" s="64" t="s">
        <v>191</v>
      </c>
      <c r="C94" s="247" t="s">
        <v>192</v>
      </c>
      <c r="D94" s="194">
        <v>7137961.8099999996</v>
      </c>
      <c r="E94" s="194">
        <v>8274199.1699999999</v>
      </c>
      <c r="F94" s="45">
        <f t="shared" si="0"/>
        <v>115.9182325465538</v>
      </c>
    </row>
    <row r="95" spans="1:6" ht="12.75" customHeight="1" x14ac:dyDescent="0.2">
      <c r="A95" s="63">
        <v>6424</v>
      </c>
      <c r="B95" s="64" t="s">
        <v>193</v>
      </c>
      <c r="C95" s="247" t="s">
        <v>194</v>
      </c>
      <c r="D95" s="194">
        <v>34193858.890000001</v>
      </c>
      <c r="E95" s="194">
        <v>35388660.210000001</v>
      </c>
      <c r="F95" s="45">
        <f t="shared" si="0"/>
        <v>103.49419854554473</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140224.04999999999</v>
      </c>
      <c r="E97" s="194">
        <v>90567.2</v>
      </c>
      <c r="F97" s="45">
        <f t="shared" si="0"/>
        <v>64.587494085358401</v>
      </c>
    </row>
    <row r="98" spans="1:6" ht="12.75" customHeight="1" x14ac:dyDescent="0.2">
      <c r="A98" s="63">
        <v>643</v>
      </c>
      <c r="B98" s="65" t="s">
        <v>199</v>
      </c>
      <c r="C98" s="247" t="s">
        <v>200</v>
      </c>
      <c r="D98" s="60">
        <f t="shared" ref="D98:E98" si="18">SUM(D99:D105)</f>
        <v>2753.97</v>
      </c>
      <c r="E98" s="60">
        <f t="shared" si="18"/>
        <v>1884.7</v>
      </c>
      <c r="F98" s="45">
        <f t="shared" si="0"/>
        <v>68.435749118545232</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2753.97</v>
      </c>
      <c r="E100" s="194">
        <v>1884.7</v>
      </c>
      <c r="F100" s="45">
        <f t="shared" si="0"/>
        <v>68.435749118545232</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153559842.75999999</v>
      </c>
      <c r="E106" s="60">
        <f>E107+E112+E120+E124</f>
        <v>148258830.93000001</v>
      </c>
      <c r="F106" s="45">
        <f t="shared" si="0"/>
        <v>96.547917909576796</v>
      </c>
    </row>
    <row r="107" spans="1:6" ht="12.75" customHeight="1" x14ac:dyDescent="0.2">
      <c r="A107" s="63">
        <v>651</v>
      </c>
      <c r="B107" s="64" t="s">
        <v>217</v>
      </c>
      <c r="C107" s="247" t="s">
        <v>218</v>
      </c>
      <c r="D107" s="60">
        <f t="shared" ref="D107:E107" si="19">SUM(D108:D111)</f>
        <v>2376623.5499999998</v>
      </c>
      <c r="E107" s="60">
        <f t="shared" si="19"/>
        <v>2738332.0100000002</v>
      </c>
      <c r="F107" s="45">
        <f t="shared" si="0"/>
        <v>115.21942589519492</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1280326.24</v>
      </c>
      <c r="E109" s="194">
        <v>1557531.37</v>
      </c>
      <c r="F109" s="45">
        <f t="shared" si="0"/>
        <v>121.65113244886709</v>
      </c>
    </row>
    <row r="110" spans="1:6" ht="12.75" customHeight="1" x14ac:dyDescent="0.2">
      <c r="A110" s="63">
        <v>6513</v>
      </c>
      <c r="B110" s="64" t="s">
        <v>223</v>
      </c>
      <c r="C110" s="247" t="s">
        <v>224</v>
      </c>
      <c r="D110" s="194">
        <v>441900.79</v>
      </c>
      <c r="E110" s="194">
        <v>432295.01</v>
      </c>
      <c r="F110" s="45">
        <f t="shared" si="0"/>
        <v>97.826258694853209</v>
      </c>
    </row>
    <row r="111" spans="1:6" ht="12.75" customHeight="1" x14ac:dyDescent="0.2">
      <c r="A111" s="63">
        <v>6514</v>
      </c>
      <c r="B111" s="64" t="s">
        <v>225</v>
      </c>
      <c r="C111" s="247" t="s">
        <v>226</v>
      </c>
      <c r="D111" s="194">
        <v>654396.52</v>
      </c>
      <c r="E111" s="194">
        <v>748505.63</v>
      </c>
      <c r="F111" s="45">
        <f t="shared" si="0"/>
        <v>114.3810529432522</v>
      </c>
    </row>
    <row r="112" spans="1:6" ht="12.75" customHeight="1" x14ac:dyDescent="0.2">
      <c r="A112" s="63">
        <v>652</v>
      </c>
      <c r="B112" s="64" t="s">
        <v>227</v>
      </c>
      <c r="C112" s="247" t="s">
        <v>228</v>
      </c>
      <c r="D112" s="60">
        <f t="shared" ref="D112:E112" si="20">SUM(D113:D119)</f>
        <v>3621259.71</v>
      </c>
      <c r="E112" s="60">
        <f t="shared" si="20"/>
        <v>2962905.4499999997</v>
      </c>
      <c r="F112" s="45">
        <f t="shared" si="0"/>
        <v>81.819744709776685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192475.16</v>
      </c>
      <c r="E114" s="194">
        <v>39434.949999999997</v>
      </c>
      <c r="F114" s="45">
        <f t="shared" si="0"/>
        <v>20.488332104776532</v>
      </c>
    </row>
    <row r="115" spans="1:6" ht="12.75" customHeight="1" x14ac:dyDescent="0.2">
      <c r="A115" s="63">
        <v>6524</v>
      </c>
      <c r="B115" s="64" t="s">
        <v>233</v>
      </c>
      <c r="C115" s="247" t="s">
        <v>234</v>
      </c>
      <c r="D115" s="194">
        <v>57086.49</v>
      </c>
      <c r="E115" s="194">
        <v>50363.22</v>
      </c>
      <c r="F115" s="45">
        <f t="shared" si="0"/>
        <v>88.222660037427431</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1827687.14</v>
      </c>
      <c r="E117" s="194">
        <v>2577941.98</v>
      </c>
      <c r="F117" s="45">
        <f t="shared" si="0"/>
        <v>141.04941286614294</v>
      </c>
    </row>
    <row r="118" spans="1:6" ht="12.75" customHeight="1" x14ac:dyDescent="0.2">
      <c r="A118" s="63">
        <v>6527</v>
      </c>
      <c r="B118" s="64" t="s">
        <v>239</v>
      </c>
      <c r="C118" s="247" t="s">
        <v>240</v>
      </c>
      <c r="D118" s="194">
        <v>1544010.92</v>
      </c>
      <c r="E118" s="194">
        <v>295165.3</v>
      </c>
      <c r="F118" s="45">
        <f t="shared" si="0"/>
        <v>19.116788370900899</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147561959.5</v>
      </c>
      <c r="E120" s="60">
        <f t="shared" si="21"/>
        <v>142557593.47</v>
      </c>
      <c r="F120" s="45">
        <f t="shared" si="0"/>
        <v>96.608634063306809</v>
      </c>
    </row>
    <row r="121" spans="1:6" ht="12.75" customHeight="1" x14ac:dyDescent="0.2">
      <c r="A121" s="63">
        <v>6531</v>
      </c>
      <c r="B121" s="64" t="s">
        <v>245</v>
      </c>
      <c r="C121" s="247" t="s">
        <v>246</v>
      </c>
      <c r="D121" s="194">
        <v>40182970.909999996</v>
      </c>
      <c r="E121" s="194">
        <v>33267563.370000001</v>
      </c>
      <c r="F121" s="45">
        <f t="shared" si="0"/>
        <v>82.790203453376279</v>
      </c>
    </row>
    <row r="122" spans="1:6" ht="12.75" customHeight="1" x14ac:dyDescent="0.2">
      <c r="A122" s="63">
        <v>6532</v>
      </c>
      <c r="B122" s="64" t="s">
        <v>247</v>
      </c>
      <c r="C122" s="247" t="s">
        <v>248</v>
      </c>
      <c r="D122" s="194">
        <v>107378988.59</v>
      </c>
      <c r="E122" s="194">
        <v>109290030.09999999</v>
      </c>
      <c r="F122" s="45">
        <f t="shared" si="0"/>
        <v>101.77971643716708</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398966.89999999997</v>
      </c>
      <c r="E125" s="60">
        <f t="shared" si="22"/>
        <v>324360.99</v>
      </c>
      <c r="F125" s="45">
        <f t="shared" si="0"/>
        <v>81.300225657817734</v>
      </c>
    </row>
    <row r="126" spans="1:6" ht="12.75" customHeight="1" x14ac:dyDescent="0.2">
      <c r="A126" s="63">
        <v>661</v>
      </c>
      <c r="B126" s="65" t="s">
        <v>255</v>
      </c>
      <c r="C126" s="247" t="s">
        <v>256</v>
      </c>
      <c r="D126" s="60">
        <f t="shared" ref="D126:E126" si="23">SUM(D127:D128)</f>
        <v>23699.16</v>
      </c>
      <c r="E126" s="60">
        <f t="shared" si="23"/>
        <v>4820.91</v>
      </c>
      <c r="F126" s="45">
        <f t="shared" si="0"/>
        <v>20.342113391360705</v>
      </c>
    </row>
    <row r="127" spans="1:6" ht="12.75" customHeight="1" x14ac:dyDescent="0.2">
      <c r="A127" s="63">
        <v>6614</v>
      </c>
      <c r="B127" s="65" t="s">
        <v>257</v>
      </c>
      <c r="C127" s="247" t="s">
        <v>258</v>
      </c>
      <c r="D127" s="194">
        <v>23699.16</v>
      </c>
      <c r="E127" s="194">
        <v>4820.91</v>
      </c>
      <c r="F127" s="45">
        <f t="shared" si="0"/>
        <v>20.342113391360705</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375267.74</v>
      </c>
      <c r="E129" s="60">
        <f t="shared" si="24"/>
        <v>319540.08</v>
      </c>
      <c r="F129" s="45">
        <f t="shared" si="0"/>
        <v>85.149893246885554</v>
      </c>
    </row>
    <row r="130" spans="1:6" ht="12.75" customHeight="1" x14ac:dyDescent="0.2">
      <c r="A130" s="63">
        <v>6631</v>
      </c>
      <c r="B130" s="65" t="s">
        <v>263</v>
      </c>
      <c r="C130" s="247" t="s">
        <v>264</v>
      </c>
      <c r="D130" s="194">
        <v>375267.74</v>
      </c>
      <c r="E130" s="194">
        <v>319540.08</v>
      </c>
      <c r="F130" s="45">
        <f t="shared" si="0"/>
        <v>85.149893246885554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10245462.49</v>
      </c>
      <c r="E140" s="60">
        <f t="shared" si="28"/>
        <v>15240794.24</v>
      </c>
      <c r="F140" s="45">
        <f t="shared" si="26"/>
        <v>148.7565276323607</v>
      </c>
    </row>
    <row r="141" spans="1:6" ht="12.75" customHeight="1" x14ac:dyDescent="0.2">
      <c r="A141" s="63">
        <v>681</v>
      </c>
      <c r="B141" s="65" t="s">
        <v>285</v>
      </c>
      <c r="C141" s="247" t="s">
        <v>286</v>
      </c>
      <c r="D141" s="60">
        <f t="shared" ref="D141:E141" si="29">SUM(D142:D150)</f>
        <v>3201924.26</v>
      </c>
      <c r="E141" s="60">
        <f t="shared" si="29"/>
        <v>4157300.28</v>
      </c>
      <c r="F141" s="45">
        <f t="shared" si="26"/>
        <v>129.83755836872919</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3201924.26</v>
      </c>
      <c r="E150" s="194">
        <v>4157300.28</v>
      </c>
      <c r="F150" s="45">
        <f t="shared" si="26"/>
        <v>129.83755836872919</v>
      </c>
    </row>
    <row r="151" spans="1:6" ht="12.75" customHeight="1" x14ac:dyDescent="0.2">
      <c r="A151" s="63">
        <v>683</v>
      </c>
      <c r="B151" s="64" t="s">
        <v>305</v>
      </c>
      <c r="C151" s="247" t="s">
        <v>306</v>
      </c>
      <c r="D151" s="194">
        <v>7043538.2300000004</v>
      </c>
      <c r="E151" s="194">
        <v>11083493.960000001</v>
      </c>
      <c r="F151" s="45">
        <f t="shared" si="26"/>
        <v>157.35690782216426</v>
      </c>
    </row>
    <row r="152" spans="1:6" ht="12.75" customHeight="1" x14ac:dyDescent="0.2">
      <c r="A152" s="63">
        <v>3</v>
      </c>
      <c r="B152" s="64" t="s">
        <v>307</v>
      </c>
      <c r="C152" s="247" t="s">
        <v>13</v>
      </c>
      <c r="D152" s="60">
        <f>D153+D164+D202+D221+D230+D262+D273</f>
        <v>1543103140.95</v>
      </c>
      <c r="E152" s="60">
        <f>E153+E164+E202+E221+E230+E262+E273</f>
        <v>1503528017.9699998</v>
      </c>
      <c r="F152" s="45">
        <f t="shared" si="26"/>
        <v>97.435354648060908</v>
      </c>
    </row>
    <row r="153" spans="1:6" ht="12.75" customHeight="1" x14ac:dyDescent="0.2">
      <c r="A153" s="63">
        <v>31</v>
      </c>
      <c r="B153" s="64" t="s">
        <v>308</v>
      </c>
      <c r="C153" s="247" t="s">
        <v>309</v>
      </c>
      <c r="D153" s="60">
        <f t="shared" ref="D153:E153" si="30">D154+D159+D160</f>
        <v>98934091.659999982</v>
      </c>
      <c r="E153" s="60">
        <f t="shared" si="30"/>
        <v>118144185.59999999</v>
      </c>
      <c r="F153" s="45">
        <f t="shared" si="26"/>
        <v>119.41706202349138</v>
      </c>
    </row>
    <row r="154" spans="1:6" ht="12.75" customHeight="1" x14ac:dyDescent="0.2">
      <c r="A154" s="63">
        <v>311</v>
      </c>
      <c r="B154" s="64" t="s">
        <v>310</v>
      </c>
      <c r="C154" s="247" t="s">
        <v>311</v>
      </c>
      <c r="D154" s="60">
        <f t="shared" ref="D154:E154" si="31">SUM(D155:D158)</f>
        <v>79922520.649999991</v>
      </c>
      <c r="E154" s="60">
        <f t="shared" si="31"/>
        <v>95140502.039999992</v>
      </c>
      <c r="F154" s="45">
        <f t="shared" si="26"/>
        <v>119.04091771159622</v>
      </c>
    </row>
    <row r="155" spans="1:6" ht="12.75" customHeight="1" x14ac:dyDescent="0.2">
      <c r="A155" s="63">
        <v>3111</v>
      </c>
      <c r="B155" s="64" t="s">
        <v>312</v>
      </c>
      <c r="C155" s="247" t="s">
        <v>313</v>
      </c>
      <c r="D155" s="194">
        <v>79508028.299999997</v>
      </c>
      <c r="E155" s="194">
        <v>94505437.980000004</v>
      </c>
      <c r="F155" s="45">
        <f t="shared" si="26"/>
        <v>118.86276140996948</v>
      </c>
    </row>
    <row r="156" spans="1:6" ht="12.75" customHeight="1" x14ac:dyDescent="0.2">
      <c r="A156" s="63">
        <v>3112</v>
      </c>
      <c r="B156" s="64" t="s">
        <v>314</v>
      </c>
      <c r="C156" s="247" t="s">
        <v>315</v>
      </c>
      <c r="D156" s="194">
        <v>13168.35</v>
      </c>
      <c r="E156" s="194">
        <v>20472.990000000002</v>
      </c>
      <c r="F156" s="45">
        <f t="shared" si="26"/>
        <v>155.47118659513151</v>
      </c>
    </row>
    <row r="157" spans="1:6" ht="12.75" customHeight="1" x14ac:dyDescent="0.2">
      <c r="A157" s="63">
        <v>3113</v>
      </c>
      <c r="B157" s="65" t="s">
        <v>316</v>
      </c>
      <c r="C157" s="247" t="s">
        <v>317</v>
      </c>
      <c r="D157" s="194">
        <v>401324</v>
      </c>
      <c r="E157" s="194">
        <v>614591.06999999995</v>
      </c>
      <c r="F157" s="45">
        <f t="shared" si="26"/>
        <v>153.14087121627412</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6252674.2699999996</v>
      </c>
      <c r="E159" s="194">
        <v>7658512.8300000001</v>
      </c>
      <c r="F159" s="45">
        <f t="shared" si="26"/>
        <v>122.48379652119637</v>
      </c>
    </row>
    <row r="160" spans="1:6" ht="12.75" customHeight="1" x14ac:dyDescent="0.2">
      <c r="A160" s="63">
        <v>313</v>
      </c>
      <c r="B160" s="65" t="s">
        <v>322</v>
      </c>
      <c r="C160" s="247" t="s">
        <v>323</v>
      </c>
      <c r="D160" s="60">
        <f t="shared" ref="D160:E160" si="32">SUM(D161:D163)</f>
        <v>12758896.74</v>
      </c>
      <c r="E160" s="60">
        <f t="shared" si="32"/>
        <v>15345170.73</v>
      </c>
      <c r="F160" s="45">
        <f t="shared" si="26"/>
        <v>120.27035756071179</v>
      </c>
    </row>
    <row r="161" spans="1:6" ht="12.75" customHeight="1" x14ac:dyDescent="0.2">
      <c r="A161" s="63">
        <v>3131</v>
      </c>
      <c r="B161" s="65" t="s">
        <v>324</v>
      </c>
      <c r="C161" s="247" t="s">
        <v>325</v>
      </c>
      <c r="D161" s="194">
        <v>0</v>
      </c>
      <c r="E161" s="194">
        <v>59657.42</v>
      </c>
      <c r="F161" s="45" t="str">
        <f t="shared" si="26"/>
        <v>-</v>
      </c>
    </row>
    <row r="162" spans="1:6" ht="12.75" customHeight="1" x14ac:dyDescent="0.2">
      <c r="A162" s="63">
        <v>3132</v>
      </c>
      <c r="B162" s="65" t="s">
        <v>326</v>
      </c>
      <c r="C162" s="247" t="s">
        <v>327</v>
      </c>
      <c r="D162" s="194">
        <v>12758896.74</v>
      </c>
      <c r="E162" s="194">
        <v>15285513.310000001</v>
      </c>
      <c r="F162" s="45">
        <f t="shared" si="26"/>
        <v>119.80278249355909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299337531.13999999</v>
      </c>
      <c r="E164" s="60">
        <f>E165+E170+E178+E188+E189+E194</f>
        <v>343560137.61999995</v>
      </c>
      <c r="F164" s="45">
        <f t="shared" si="26"/>
        <v>114.77349208820631</v>
      </c>
    </row>
    <row r="165" spans="1:6" ht="12.75" customHeight="1" x14ac:dyDescent="0.2">
      <c r="A165" s="63">
        <v>321</v>
      </c>
      <c r="B165" s="64" t="s">
        <v>332</v>
      </c>
      <c r="C165" s="247" t="s">
        <v>333</v>
      </c>
      <c r="D165" s="60">
        <f t="shared" ref="D165:E165" si="33">SUM(D166:D169)</f>
        <v>1895071.94</v>
      </c>
      <c r="E165" s="60">
        <f t="shared" si="33"/>
        <v>2060319.22</v>
      </c>
      <c r="F165" s="45">
        <f t="shared" si="26"/>
        <v>108.71984205517813</v>
      </c>
    </row>
    <row r="166" spans="1:6" ht="12.75" customHeight="1" x14ac:dyDescent="0.2">
      <c r="A166" s="63">
        <v>3211</v>
      </c>
      <c r="B166" s="64" t="s">
        <v>334</v>
      </c>
      <c r="C166" s="247" t="s">
        <v>335</v>
      </c>
      <c r="D166" s="194">
        <v>256339.92</v>
      </c>
      <c r="E166" s="194">
        <v>305336.92</v>
      </c>
      <c r="F166" s="45">
        <f t="shared" si="26"/>
        <v>119.11407321965302</v>
      </c>
    </row>
    <row r="167" spans="1:6" ht="12.75" customHeight="1" x14ac:dyDescent="0.2">
      <c r="A167" s="63">
        <v>3212</v>
      </c>
      <c r="B167" s="64" t="s">
        <v>336</v>
      </c>
      <c r="C167" s="247" t="s">
        <v>337</v>
      </c>
      <c r="D167" s="194">
        <v>1531106.41</v>
      </c>
      <c r="E167" s="194">
        <v>1599454.86</v>
      </c>
      <c r="F167" s="45">
        <f t="shared" si="26"/>
        <v>104.46399084698497</v>
      </c>
    </row>
    <row r="168" spans="1:6" ht="12.75" customHeight="1" x14ac:dyDescent="0.2">
      <c r="A168" s="63">
        <v>3213</v>
      </c>
      <c r="B168" s="64" t="s">
        <v>338</v>
      </c>
      <c r="C168" s="247" t="s">
        <v>339</v>
      </c>
      <c r="D168" s="194">
        <v>106425.61</v>
      </c>
      <c r="E168" s="194">
        <v>152527.44</v>
      </c>
      <c r="F168" s="45">
        <f t="shared" si="26"/>
        <v>143.31836105989902</v>
      </c>
    </row>
    <row r="169" spans="1:6" ht="12.75" customHeight="1" x14ac:dyDescent="0.2">
      <c r="A169" s="63">
        <v>3214</v>
      </c>
      <c r="B169" s="64" t="s">
        <v>340</v>
      </c>
      <c r="C169" s="247" t="s">
        <v>341</v>
      </c>
      <c r="D169" s="194">
        <v>1200</v>
      </c>
      <c r="E169" s="194">
        <v>3000</v>
      </c>
      <c r="F169" s="45">
        <f t="shared" si="26"/>
        <v>250</v>
      </c>
    </row>
    <row r="170" spans="1:6" ht="12.75" customHeight="1" x14ac:dyDescent="0.2">
      <c r="A170" s="63">
        <v>322</v>
      </c>
      <c r="B170" s="64" t="s">
        <v>342</v>
      </c>
      <c r="C170" s="247" t="s">
        <v>343</v>
      </c>
      <c r="D170" s="60">
        <f t="shared" ref="D170:E170" si="34">SUM(D171:D177)</f>
        <v>15331502.49</v>
      </c>
      <c r="E170" s="60">
        <f t="shared" si="34"/>
        <v>14035460.030000001</v>
      </c>
      <c r="F170" s="45">
        <f t="shared" si="26"/>
        <v>91.546539806875785</v>
      </c>
    </row>
    <row r="171" spans="1:6" ht="12.75" customHeight="1" x14ac:dyDescent="0.2">
      <c r="A171" s="63">
        <v>3221</v>
      </c>
      <c r="B171" s="64" t="s">
        <v>344</v>
      </c>
      <c r="C171" s="247" t="s">
        <v>345</v>
      </c>
      <c r="D171" s="194">
        <v>1295516.95</v>
      </c>
      <c r="E171" s="194">
        <v>1160702.29</v>
      </c>
      <c r="F171" s="45">
        <f t="shared" si="26"/>
        <v>89.593755604664224</v>
      </c>
    </row>
    <row r="172" spans="1:6" ht="12.75" customHeight="1" x14ac:dyDescent="0.2">
      <c r="A172" s="63">
        <v>3222</v>
      </c>
      <c r="B172" s="64" t="s">
        <v>346</v>
      </c>
      <c r="C172" s="247" t="s">
        <v>347</v>
      </c>
      <c r="D172" s="194">
        <v>179687.29</v>
      </c>
      <c r="E172" s="194">
        <v>197321.68</v>
      </c>
      <c r="F172" s="45">
        <f t="shared" si="26"/>
        <v>109.81393286080501</v>
      </c>
    </row>
    <row r="173" spans="1:6" ht="12.75" customHeight="1" x14ac:dyDescent="0.2">
      <c r="A173" s="63">
        <v>3223</v>
      </c>
      <c r="B173" s="65" t="s">
        <v>348</v>
      </c>
      <c r="C173" s="247" t="s">
        <v>349</v>
      </c>
      <c r="D173" s="194">
        <v>13251590.689999999</v>
      </c>
      <c r="E173" s="194">
        <v>11941246.07</v>
      </c>
      <c r="F173" s="45">
        <f t="shared" si="26"/>
        <v>90.111793741193509</v>
      </c>
    </row>
    <row r="174" spans="1:6" ht="12.75" customHeight="1" x14ac:dyDescent="0.2">
      <c r="A174" s="63">
        <v>3224</v>
      </c>
      <c r="B174" s="65" t="s">
        <v>350</v>
      </c>
      <c r="C174" s="247" t="s">
        <v>351</v>
      </c>
      <c r="D174" s="194">
        <v>361540.06</v>
      </c>
      <c r="E174" s="194">
        <v>235442.35</v>
      </c>
      <c r="F174" s="45">
        <f t="shared" si="26"/>
        <v>65.122064205001237</v>
      </c>
    </row>
    <row r="175" spans="1:6" ht="12.75" customHeight="1" x14ac:dyDescent="0.2">
      <c r="A175" s="63">
        <v>3225</v>
      </c>
      <c r="B175" s="65" t="s">
        <v>352</v>
      </c>
      <c r="C175" s="247" t="s">
        <v>353</v>
      </c>
      <c r="D175" s="194">
        <v>93571.47</v>
      </c>
      <c r="E175" s="194">
        <v>62248.22</v>
      </c>
      <c r="F175" s="45">
        <f t="shared" si="26"/>
        <v>66.524785813453619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149596.03</v>
      </c>
      <c r="E177" s="194">
        <v>438499.42</v>
      </c>
      <c r="F177" s="45">
        <f t="shared" si="26"/>
        <v>293.12236427664556</v>
      </c>
    </row>
    <row r="178" spans="1:6" ht="12.75" customHeight="1" x14ac:dyDescent="0.2">
      <c r="A178" s="63">
        <v>323</v>
      </c>
      <c r="B178" s="65" t="s">
        <v>358</v>
      </c>
      <c r="C178" s="247" t="s">
        <v>359</v>
      </c>
      <c r="D178" s="60">
        <f t="shared" ref="D178:E178" si="35">SUM(D179:D187)</f>
        <v>270927583.33999997</v>
      </c>
      <c r="E178" s="60">
        <f t="shared" si="35"/>
        <v>312194828.77999997</v>
      </c>
      <c r="F178" s="45">
        <f t="shared" si="26"/>
        <v>115.23183609850894</v>
      </c>
    </row>
    <row r="179" spans="1:6" ht="12.75" customHeight="1" x14ac:dyDescent="0.2">
      <c r="A179" s="63">
        <v>3231</v>
      </c>
      <c r="B179" s="65" t="s">
        <v>360</v>
      </c>
      <c r="C179" s="247" t="s">
        <v>361</v>
      </c>
      <c r="D179" s="194">
        <v>2198430.41</v>
      </c>
      <c r="E179" s="194">
        <v>2921039.07</v>
      </c>
      <c r="F179" s="45">
        <f t="shared" si="26"/>
        <v>132.86929878303494</v>
      </c>
    </row>
    <row r="180" spans="1:6" ht="12.75" customHeight="1" x14ac:dyDescent="0.2">
      <c r="A180" s="63">
        <v>3232</v>
      </c>
      <c r="B180" s="65" t="s">
        <v>362</v>
      </c>
      <c r="C180" s="247" t="s">
        <v>363</v>
      </c>
      <c r="D180" s="194">
        <v>180145446.38</v>
      </c>
      <c r="E180" s="194">
        <v>210390269.91</v>
      </c>
      <c r="F180" s="45">
        <f t="shared" si="26"/>
        <v>116.78911354006772</v>
      </c>
    </row>
    <row r="181" spans="1:6" ht="12.75" customHeight="1" x14ac:dyDescent="0.2">
      <c r="A181" s="63">
        <v>3233</v>
      </c>
      <c r="B181" s="65" t="s">
        <v>364</v>
      </c>
      <c r="C181" s="247" t="s">
        <v>365</v>
      </c>
      <c r="D181" s="194">
        <v>2100300.6800000002</v>
      </c>
      <c r="E181" s="194">
        <v>2567955.38</v>
      </c>
      <c r="F181" s="45">
        <f t="shared" si="26"/>
        <v>122.26608334955162</v>
      </c>
    </row>
    <row r="182" spans="1:6" ht="12.75" customHeight="1" x14ac:dyDescent="0.2">
      <c r="A182" s="63">
        <v>3234</v>
      </c>
      <c r="B182" s="65" t="s">
        <v>366</v>
      </c>
      <c r="C182" s="247" t="s">
        <v>367</v>
      </c>
      <c r="D182" s="194">
        <v>13119894.32</v>
      </c>
      <c r="E182" s="194">
        <v>10841332.5</v>
      </c>
      <c r="F182" s="45">
        <f t="shared" si="26"/>
        <v>82.632773066422075</v>
      </c>
    </row>
    <row r="183" spans="1:6" ht="12.75" customHeight="1" x14ac:dyDescent="0.2">
      <c r="A183" s="63">
        <v>3235</v>
      </c>
      <c r="B183" s="64" t="s">
        <v>368</v>
      </c>
      <c r="C183" s="247" t="s">
        <v>369</v>
      </c>
      <c r="D183" s="194">
        <v>30719656.760000002</v>
      </c>
      <c r="E183" s="194">
        <v>29114545.579999998</v>
      </c>
      <c r="F183" s="45">
        <f t="shared" si="26"/>
        <v>94.774970330755721</v>
      </c>
    </row>
    <row r="184" spans="1:6" ht="12.75" customHeight="1" x14ac:dyDescent="0.2">
      <c r="A184" s="63">
        <v>3236</v>
      </c>
      <c r="B184" s="64" t="s">
        <v>370</v>
      </c>
      <c r="C184" s="247" t="s">
        <v>371</v>
      </c>
      <c r="D184" s="194">
        <v>867428.77</v>
      </c>
      <c r="E184" s="194">
        <v>984062.5</v>
      </c>
      <c r="F184" s="45">
        <f t="shared" si="26"/>
        <v>113.4459144120848</v>
      </c>
    </row>
    <row r="185" spans="1:6" ht="12.75" customHeight="1" x14ac:dyDescent="0.2">
      <c r="A185" s="63">
        <v>3237</v>
      </c>
      <c r="B185" s="64" t="s">
        <v>372</v>
      </c>
      <c r="C185" s="247" t="s">
        <v>373</v>
      </c>
      <c r="D185" s="194">
        <v>7968253.3899999997</v>
      </c>
      <c r="E185" s="194">
        <v>10085558.34</v>
      </c>
      <c r="F185" s="45">
        <f t="shared" si="26"/>
        <v>126.57175727691059</v>
      </c>
    </row>
    <row r="186" spans="1:6" ht="12.75" customHeight="1" x14ac:dyDescent="0.2">
      <c r="A186" s="63">
        <v>3238</v>
      </c>
      <c r="B186" s="64" t="s">
        <v>374</v>
      </c>
      <c r="C186" s="247" t="s">
        <v>375</v>
      </c>
      <c r="D186" s="194">
        <v>6804061.1600000001</v>
      </c>
      <c r="E186" s="194">
        <v>7278347.4699999997</v>
      </c>
      <c r="F186" s="45">
        <f t="shared" si="26"/>
        <v>106.97063560786685</v>
      </c>
    </row>
    <row r="187" spans="1:6" ht="12.75" customHeight="1" x14ac:dyDescent="0.2">
      <c r="A187" s="63">
        <v>3239</v>
      </c>
      <c r="B187" s="64" t="s">
        <v>376</v>
      </c>
      <c r="C187" s="247" t="s">
        <v>377</v>
      </c>
      <c r="D187" s="194">
        <v>27004111.469999999</v>
      </c>
      <c r="E187" s="194">
        <v>38011718.030000001</v>
      </c>
      <c r="F187" s="45">
        <f t="shared" si="26"/>
        <v>140.76270597619484</v>
      </c>
    </row>
    <row r="188" spans="1:6" ht="12.75" customHeight="1" x14ac:dyDescent="0.2">
      <c r="A188" s="63">
        <v>324</v>
      </c>
      <c r="B188" s="64" t="s">
        <v>378</v>
      </c>
      <c r="C188" s="247" t="s">
        <v>379</v>
      </c>
      <c r="D188" s="194">
        <v>68480.42</v>
      </c>
      <c r="E188" s="194">
        <v>99138.71</v>
      </c>
      <c r="F188" s="45">
        <f t="shared" si="26"/>
        <v>144.7694246034122</v>
      </c>
    </row>
    <row r="189" spans="1:6" ht="24" x14ac:dyDescent="0.2">
      <c r="A189" s="70" t="s">
        <v>380</v>
      </c>
      <c r="B189" s="65" t="s">
        <v>381</v>
      </c>
      <c r="C189" s="277" t="s">
        <v>380</v>
      </c>
      <c r="D189" s="60">
        <f>SUM(D190:D193)</f>
        <v>0</v>
      </c>
      <c r="E189" s="60">
        <f>SUM(E190:E193)</f>
        <v>11400</v>
      </c>
      <c r="F189" s="45" t="str">
        <f>IF(D189&lt;&gt;0,IF(E189/D189&gt;=100,"&gt;&gt;100",E189/D189*100),"-")</f>
        <v>-</v>
      </c>
    </row>
    <row r="190" spans="1:6" ht="12.75" customHeight="1" x14ac:dyDescent="0.2">
      <c r="A190" s="70" t="s">
        <v>382</v>
      </c>
      <c r="B190" s="65" t="s">
        <v>383</v>
      </c>
      <c r="C190" s="277" t="s">
        <v>382</v>
      </c>
      <c r="D190" s="192"/>
      <c r="E190" s="192">
        <v>11400</v>
      </c>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11114892.949999999</v>
      </c>
      <c r="E194" s="60">
        <f t="shared" si="36"/>
        <v>15158990.879999999</v>
      </c>
      <c r="F194" s="45">
        <f t="shared" si="26"/>
        <v>136.38449734236983</v>
      </c>
    </row>
    <row r="195" spans="1:6" ht="12.75" customHeight="1" x14ac:dyDescent="0.2">
      <c r="A195" s="63">
        <v>3291</v>
      </c>
      <c r="B195" s="183" t="s">
        <v>392</v>
      </c>
      <c r="C195" s="247" t="s">
        <v>393</v>
      </c>
      <c r="D195" s="194">
        <v>3596737.69</v>
      </c>
      <c r="E195" s="194">
        <v>3473943.99</v>
      </c>
      <c r="F195" s="45">
        <f t="shared" si="26"/>
        <v>96.585970104480992</v>
      </c>
    </row>
    <row r="196" spans="1:6" ht="12.75" customHeight="1" x14ac:dyDescent="0.2">
      <c r="A196" s="63">
        <v>3292</v>
      </c>
      <c r="B196" s="64" t="s">
        <v>394</v>
      </c>
      <c r="C196" s="247" t="s">
        <v>395</v>
      </c>
      <c r="D196" s="194">
        <v>1590306.13</v>
      </c>
      <c r="E196" s="194">
        <v>1299854.31</v>
      </c>
      <c r="F196" s="45">
        <f t="shared" si="26"/>
        <v>81.736106368400925</v>
      </c>
    </row>
    <row r="197" spans="1:6" ht="12.75" customHeight="1" x14ac:dyDescent="0.2">
      <c r="A197" s="63">
        <v>3293</v>
      </c>
      <c r="B197" s="64" t="s">
        <v>396</v>
      </c>
      <c r="C197" s="247" t="s">
        <v>397</v>
      </c>
      <c r="D197" s="194">
        <v>261709.66</v>
      </c>
      <c r="E197" s="194">
        <v>261123.02</v>
      </c>
      <c r="F197" s="45">
        <f t="shared" si="26"/>
        <v>99.775843199674014</v>
      </c>
    </row>
    <row r="198" spans="1:6" ht="12.75" customHeight="1" x14ac:dyDescent="0.2">
      <c r="A198" s="63">
        <v>3294</v>
      </c>
      <c r="B198" s="64" t="s">
        <v>398</v>
      </c>
      <c r="C198" s="247" t="s">
        <v>399</v>
      </c>
      <c r="D198" s="194">
        <v>145774.85</v>
      </c>
      <c r="E198" s="194">
        <v>138295.1</v>
      </c>
      <c r="F198" s="45">
        <f t="shared" si="26"/>
        <v>94.868970882151487</v>
      </c>
    </row>
    <row r="199" spans="1:6" ht="12.75" customHeight="1" x14ac:dyDescent="0.2">
      <c r="A199" s="63">
        <v>3295</v>
      </c>
      <c r="B199" s="64" t="s">
        <v>400</v>
      </c>
      <c r="C199" s="247" t="s">
        <v>401</v>
      </c>
      <c r="D199" s="194">
        <v>722335.16</v>
      </c>
      <c r="E199" s="194">
        <v>241778.99</v>
      </c>
      <c r="F199" s="45">
        <f t="shared" si="26"/>
        <v>33.471856748604068</v>
      </c>
    </row>
    <row r="200" spans="1:6" ht="12.75" customHeight="1" x14ac:dyDescent="0.2">
      <c r="A200" s="63" t="s">
        <v>402</v>
      </c>
      <c r="B200" s="64" t="s">
        <v>403</v>
      </c>
      <c r="C200" s="247" t="s">
        <v>402</v>
      </c>
      <c r="D200" s="194">
        <v>206742.68</v>
      </c>
      <c r="E200" s="194">
        <v>225645.71</v>
      </c>
      <c r="F200" s="45">
        <f t="shared" si="26"/>
        <v>109.14326446769482</v>
      </c>
    </row>
    <row r="201" spans="1:6" ht="12.75" customHeight="1" x14ac:dyDescent="0.2">
      <c r="A201" s="63">
        <v>3299</v>
      </c>
      <c r="B201" s="64" t="s">
        <v>404</v>
      </c>
      <c r="C201" s="247" t="s">
        <v>405</v>
      </c>
      <c r="D201" s="194">
        <v>4591286.78</v>
      </c>
      <c r="E201" s="194">
        <v>9518349.7599999998</v>
      </c>
      <c r="F201" s="45">
        <f t="shared" si="26"/>
        <v>207.31333536956714</v>
      </c>
    </row>
    <row r="202" spans="1:6" ht="12.75" customHeight="1" x14ac:dyDescent="0.2">
      <c r="A202" s="63">
        <v>34</v>
      </c>
      <c r="B202" s="183" t="s">
        <v>406</v>
      </c>
      <c r="C202" s="247" t="s">
        <v>407</v>
      </c>
      <c r="D202" s="60">
        <f t="shared" ref="D202:E202" si="37">D203+D208+D216</f>
        <v>8552176.1600000001</v>
      </c>
      <c r="E202" s="60">
        <f t="shared" si="37"/>
        <v>8911775.9499999993</v>
      </c>
      <c r="F202" s="45">
        <f t="shared" si="26"/>
        <v>104.20477529078399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5432860.4900000002</v>
      </c>
      <c r="E208" s="60">
        <f t="shared" si="39"/>
        <v>5980988.1299999999</v>
      </c>
      <c r="F208" s="45">
        <f t="shared" si="26"/>
        <v>110.08911679232168</v>
      </c>
    </row>
    <row r="209" spans="1:6" ht="24" x14ac:dyDescent="0.2">
      <c r="A209" s="63">
        <v>3421</v>
      </c>
      <c r="B209" s="64" t="s">
        <v>420</v>
      </c>
      <c r="C209" s="247" t="s">
        <v>421</v>
      </c>
      <c r="D209" s="194">
        <v>0</v>
      </c>
      <c r="E209" s="194">
        <v>1058000</v>
      </c>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5414725.9000000004</v>
      </c>
      <c r="E211" s="194">
        <v>4922988.13</v>
      </c>
      <c r="F211" s="45">
        <f t="shared" si="26"/>
        <v>90.918510390341268</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18134.59</v>
      </c>
      <c r="E213" s="194"/>
      <c r="F213" s="45">
        <f t="shared" si="26"/>
        <v>0</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3119315.67</v>
      </c>
      <c r="E216" s="60">
        <f t="shared" si="40"/>
        <v>2930787.8200000003</v>
      </c>
      <c r="F216" s="45">
        <f t="shared" si="26"/>
        <v>93.956115060326681</v>
      </c>
    </row>
    <row r="217" spans="1:6" ht="12.75" customHeight="1" x14ac:dyDescent="0.2">
      <c r="A217" s="63">
        <v>3431</v>
      </c>
      <c r="B217" s="182" t="s">
        <v>436</v>
      </c>
      <c r="C217" s="247" t="s">
        <v>437</v>
      </c>
      <c r="D217" s="194">
        <v>315849.15000000002</v>
      </c>
      <c r="E217" s="194">
        <v>343992.89</v>
      </c>
      <c r="F217" s="45">
        <f t="shared" si="26"/>
        <v>108.91050047150672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2696905.41</v>
      </c>
      <c r="E219" s="194">
        <v>2493726.5</v>
      </c>
      <c r="F219" s="45">
        <f t="shared" si="26"/>
        <v>92.466220385534399</v>
      </c>
    </row>
    <row r="220" spans="1:6" ht="12.75" customHeight="1" x14ac:dyDescent="0.2">
      <c r="A220" s="63">
        <v>3434</v>
      </c>
      <c r="B220" s="65" t="s">
        <v>442</v>
      </c>
      <c r="C220" s="247" t="s">
        <v>443</v>
      </c>
      <c r="D220" s="194">
        <v>106561.11</v>
      </c>
      <c r="E220" s="194">
        <v>93068.43</v>
      </c>
      <c r="F220" s="45">
        <f t="shared" si="26"/>
        <v>87.338082345426017</v>
      </c>
    </row>
    <row r="221" spans="1:6" ht="12.75" customHeight="1" x14ac:dyDescent="0.2">
      <c r="A221" s="63">
        <v>35</v>
      </c>
      <c r="B221" s="65" t="s">
        <v>444</v>
      </c>
      <c r="C221" s="247" t="s">
        <v>445</v>
      </c>
      <c r="D221" s="60">
        <f t="shared" ref="D221:E221" si="41">D222+D225+D229</f>
        <v>217988470.88999999</v>
      </c>
      <c r="E221" s="60">
        <f t="shared" si="41"/>
        <v>250529804.48000002</v>
      </c>
      <c r="F221" s="45">
        <f t="shared" si="26"/>
        <v>114.9280067230807</v>
      </c>
    </row>
    <row r="222" spans="1:6" ht="24" x14ac:dyDescent="0.2">
      <c r="A222" s="63">
        <v>351</v>
      </c>
      <c r="B222" s="65" t="s">
        <v>446</v>
      </c>
      <c r="C222" s="247" t="s">
        <v>447</v>
      </c>
      <c r="D222" s="60">
        <f t="shared" ref="D222:E222" si="42">SUM(D223:D224)</f>
        <v>212260113.19</v>
      </c>
      <c r="E222" s="60">
        <f t="shared" si="42"/>
        <v>243293593.30000001</v>
      </c>
      <c r="F222" s="45">
        <f t="shared" si="26"/>
        <v>114.62049541178803</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212260113.19</v>
      </c>
      <c r="E224" s="194">
        <v>243293593.30000001</v>
      </c>
      <c r="F224" s="45">
        <f t="shared" si="26"/>
        <v>114.62049541178803</v>
      </c>
    </row>
    <row r="225" spans="1:6" ht="36" x14ac:dyDescent="0.2">
      <c r="A225" s="63">
        <v>352</v>
      </c>
      <c r="B225" s="65" t="s">
        <v>452</v>
      </c>
      <c r="C225" s="247" t="s">
        <v>453</v>
      </c>
      <c r="D225" s="60">
        <f t="shared" ref="D225:E225" si="43">SUM(D226:D228)</f>
        <v>5728357.7000000002</v>
      </c>
      <c r="E225" s="60">
        <f t="shared" si="43"/>
        <v>7236211.1799999997</v>
      </c>
      <c r="F225" s="45">
        <f t="shared" si="26"/>
        <v>126.32261389682419</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1982016.7</v>
      </c>
      <c r="E227" s="194">
        <v>1936847.68</v>
      </c>
      <c r="F227" s="45">
        <f t="shared" si="26"/>
        <v>97.721057547093309</v>
      </c>
    </row>
    <row r="228" spans="1:6" ht="12.75" customHeight="1" x14ac:dyDescent="0.2">
      <c r="A228" s="63">
        <v>3523</v>
      </c>
      <c r="B228" s="64" t="s">
        <v>458</v>
      </c>
      <c r="C228" s="247" t="s">
        <v>459</v>
      </c>
      <c r="D228" s="194">
        <v>3746341</v>
      </c>
      <c r="E228" s="194">
        <v>5299363.5</v>
      </c>
      <c r="F228" s="45">
        <f t="shared" si="26"/>
        <v>141.45438175542481</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488260283.43999994</v>
      </c>
      <c r="E230" s="60">
        <f>E231+E234+E237+E242+E246+E250+E254+E257</f>
        <v>583276960.88999999</v>
      </c>
      <c r="F230" s="45">
        <f t="shared" ref="F230:F245" si="44">IF(D230&lt;&gt;0,IF(E230/D230&gt;=100,"&gt;&gt;100",E230/D230*100),"-")</f>
        <v>119.46025115550407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22069145.440000001</v>
      </c>
      <c r="E237" s="60">
        <f t="shared" si="47"/>
        <v>20000</v>
      </c>
      <c r="F237" s="45">
        <f t="shared" si="44"/>
        <v>9.0624261163054803E-2</v>
      </c>
    </row>
    <row r="238" spans="1:6" ht="12" x14ac:dyDescent="0.2">
      <c r="A238" s="63">
        <v>3631</v>
      </c>
      <c r="B238" s="65" t="s">
        <v>478</v>
      </c>
      <c r="C238" s="247" t="s">
        <v>479</v>
      </c>
      <c r="D238" s="194">
        <v>21923559.09</v>
      </c>
      <c r="E238" s="194">
        <v>20000</v>
      </c>
      <c r="F238" s="45">
        <f t="shared" si="44"/>
        <v>9.1226063787802625E-2</v>
      </c>
    </row>
    <row r="239" spans="1:6" ht="12" x14ac:dyDescent="0.2">
      <c r="A239" s="63">
        <v>3632</v>
      </c>
      <c r="B239" s="65" t="s">
        <v>480</v>
      </c>
      <c r="C239" s="247" t="s">
        <v>481</v>
      </c>
      <c r="D239" s="194">
        <v>145586.35</v>
      </c>
      <c r="E239" s="194"/>
      <c r="F239" s="45">
        <f t="shared" si="44"/>
        <v>0</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11860881.630000001</v>
      </c>
      <c r="E246" s="60">
        <f t="shared" si="48"/>
        <v>28755754.68</v>
      </c>
      <c r="F246" s="45">
        <f t="shared" ref="F246:F249" si="49">IF(D246&lt;&gt;0,IF(E246/D246&gt;=100,"&gt;&gt;100",E246/D246*100),"-")</f>
        <v>242.44196660109489</v>
      </c>
    </row>
    <row r="247" spans="1:6" ht="12.75" customHeight="1" x14ac:dyDescent="0.2">
      <c r="A247" s="63" t="s">
        <v>493</v>
      </c>
      <c r="B247" s="64" t="s">
        <v>494</v>
      </c>
      <c r="C247" s="247" t="s">
        <v>493</v>
      </c>
      <c r="D247" s="194">
        <v>11860881.630000001</v>
      </c>
      <c r="E247" s="194">
        <v>28755754.68</v>
      </c>
      <c r="F247" s="45">
        <f t="shared" si="49"/>
        <v>242.44196660109489</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446204750.85999995</v>
      </c>
      <c r="E250" s="60">
        <f t="shared" si="50"/>
        <v>544265184.88999999</v>
      </c>
      <c r="F250" s="45">
        <f t="shared" ref="F250:F253" si="51">IF(D250&lt;&gt;0,IF(E250/D250&gt;=100,"&gt;&gt;100",E250/D250*100),"-")</f>
        <v>121.97655534617273</v>
      </c>
    </row>
    <row r="251" spans="1:6" ht="24" x14ac:dyDescent="0.2">
      <c r="A251" s="63">
        <v>3672</v>
      </c>
      <c r="B251" s="64" t="s">
        <v>501</v>
      </c>
      <c r="C251" s="247" t="s">
        <v>502</v>
      </c>
      <c r="D251" s="194">
        <v>414728629.01999998</v>
      </c>
      <c r="E251" s="194">
        <v>523775038.30000001</v>
      </c>
      <c r="F251" s="45">
        <f t="shared" si="51"/>
        <v>126.29343663534289</v>
      </c>
    </row>
    <row r="252" spans="1:6" ht="24" x14ac:dyDescent="0.2">
      <c r="A252" s="63">
        <v>3673</v>
      </c>
      <c r="B252" s="64" t="s">
        <v>503</v>
      </c>
      <c r="C252" s="247" t="s">
        <v>504</v>
      </c>
      <c r="D252" s="194">
        <v>30453484.149999999</v>
      </c>
      <c r="E252" s="194">
        <v>19186663.620000001</v>
      </c>
      <c r="F252" s="45">
        <f t="shared" si="51"/>
        <v>63.003180606511989</v>
      </c>
    </row>
    <row r="253" spans="1:6" ht="24" x14ac:dyDescent="0.2">
      <c r="A253" s="63">
        <v>3674</v>
      </c>
      <c r="B253" s="64" t="s">
        <v>505</v>
      </c>
      <c r="C253" s="247" t="s">
        <v>506</v>
      </c>
      <c r="D253" s="194">
        <v>1022637.69</v>
      </c>
      <c r="E253" s="194">
        <v>1303482.97</v>
      </c>
      <c r="F253" s="45">
        <f t="shared" si="51"/>
        <v>127.46283290223734</v>
      </c>
    </row>
    <row r="254" spans="1:6" ht="12.75" customHeight="1" x14ac:dyDescent="0.2">
      <c r="A254" s="63" t="s">
        <v>507</v>
      </c>
      <c r="B254" s="220" t="s">
        <v>508</v>
      </c>
      <c r="C254" s="247" t="s">
        <v>507</v>
      </c>
      <c r="D254" s="60">
        <f t="shared" ref="D254:E254" si="52">SUM(D255:D256)</f>
        <v>0</v>
      </c>
      <c r="E254" s="60">
        <f t="shared" si="52"/>
        <v>41625.69</v>
      </c>
      <c r="F254" s="45" t="str">
        <f t="shared" ref="F254:F261" si="53">IF(D254&lt;&gt;0,IF(E254/D254&gt;=100,"&gt;&gt;100",E254/D254*100),"-")</f>
        <v>-</v>
      </c>
    </row>
    <row r="255" spans="1:6" ht="12.75" customHeight="1" x14ac:dyDescent="0.2">
      <c r="A255" s="63" t="s">
        <v>509</v>
      </c>
      <c r="B255" s="64" t="s">
        <v>154</v>
      </c>
      <c r="C255" s="247" t="s">
        <v>509</v>
      </c>
      <c r="D255" s="194">
        <v>0</v>
      </c>
      <c r="E255" s="194">
        <v>41625.69</v>
      </c>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8125505.5099999998</v>
      </c>
      <c r="E257" s="60">
        <f t="shared" si="54"/>
        <v>10194395.629999999</v>
      </c>
      <c r="F257" s="45">
        <f t="shared" si="53"/>
        <v>125.46167887590293</v>
      </c>
    </row>
    <row r="258" spans="1:6" ht="12.75" customHeight="1" x14ac:dyDescent="0.2">
      <c r="A258" s="63" t="s">
        <v>513</v>
      </c>
      <c r="B258" s="64" t="s">
        <v>159</v>
      </c>
      <c r="C258" s="247" t="s">
        <v>513</v>
      </c>
      <c r="D258" s="194">
        <v>3696942.68</v>
      </c>
      <c r="E258" s="194">
        <v>5169329.24</v>
      </c>
      <c r="F258" s="45">
        <f t="shared" si="53"/>
        <v>139.82714062529095</v>
      </c>
    </row>
    <row r="259" spans="1:6" ht="12.75" customHeight="1" x14ac:dyDescent="0.2">
      <c r="A259" s="63" t="s">
        <v>514</v>
      </c>
      <c r="B259" s="64" t="s">
        <v>161</v>
      </c>
      <c r="C259" s="247" t="s">
        <v>514</v>
      </c>
      <c r="D259" s="194">
        <v>1203000</v>
      </c>
      <c r="E259" s="194">
        <v>97316.5</v>
      </c>
      <c r="F259" s="45">
        <f t="shared" si="53"/>
        <v>8.0894846217788867</v>
      </c>
    </row>
    <row r="260" spans="1:6" ht="24" x14ac:dyDescent="0.2">
      <c r="A260" s="63" t="s">
        <v>515</v>
      </c>
      <c r="B260" s="64" t="s">
        <v>163</v>
      </c>
      <c r="C260" s="247" t="s">
        <v>515</v>
      </c>
      <c r="D260" s="194">
        <v>3225562.83</v>
      </c>
      <c r="E260" s="194">
        <v>4927749.8899999997</v>
      </c>
      <c r="F260" s="45">
        <f t="shared" si="53"/>
        <v>152.77178432763623</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65111123.450000003</v>
      </c>
      <c r="E262" s="60">
        <f t="shared" si="55"/>
        <v>74965737.349999994</v>
      </c>
      <c r="F262" s="45">
        <f t="shared" ref="F262:F268" si="56">IF(D262&lt;&gt;0,IF(E262/D262&gt;=100,"&gt;&gt;100",E262/D262*100),"-")</f>
        <v>115.13506967448892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65111123.450000003</v>
      </c>
      <c r="E269" s="60">
        <f t="shared" si="58"/>
        <v>74965737.349999994</v>
      </c>
      <c r="F269" s="45">
        <f t="shared" ref="F269:F272" si="59">IF(D269&lt;&gt;0,IF(E269/D269&gt;=100,"&gt;&gt;100",E269/D269*100),"-")</f>
        <v>115.13506967448892</v>
      </c>
    </row>
    <row r="270" spans="1:6" ht="12.75" customHeight="1" x14ac:dyDescent="0.2">
      <c r="A270" s="63">
        <v>3721</v>
      </c>
      <c r="B270" s="65" t="s">
        <v>533</v>
      </c>
      <c r="C270" s="247" t="s">
        <v>534</v>
      </c>
      <c r="D270" s="194">
        <v>40945499.759999998</v>
      </c>
      <c r="E270" s="194">
        <v>44757074.75</v>
      </c>
      <c r="F270" s="45">
        <f t="shared" si="59"/>
        <v>109.30889844388605</v>
      </c>
    </row>
    <row r="271" spans="1:6" ht="12.75" customHeight="1" x14ac:dyDescent="0.2">
      <c r="A271" s="63">
        <v>3722</v>
      </c>
      <c r="B271" s="65" t="s">
        <v>535</v>
      </c>
      <c r="C271" s="247" t="s">
        <v>536</v>
      </c>
      <c r="D271" s="194">
        <v>24165623.690000001</v>
      </c>
      <c r="E271" s="194">
        <v>30208662.600000001</v>
      </c>
      <c r="F271" s="45">
        <f t="shared" si="59"/>
        <v>125.00675748129223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364919464.21000004</v>
      </c>
      <c r="E273" s="60">
        <f t="shared" si="60"/>
        <v>124139416.08000001</v>
      </c>
      <c r="F273" s="45">
        <f t="shared" ref="F273:F277" si="61">IF(D273&lt;&gt;0,IF(E273/D273&gt;=100,"&gt;&gt;100",E273/D273*100),"-")</f>
        <v>34.01830492893675</v>
      </c>
    </row>
    <row r="274" spans="1:6" ht="12.75" customHeight="1" x14ac:dyDescent="0.2">
      <c r="A274" s="63">
        <v>381</v>
      </c>
      <c r="B274" s="64" t="s">
        <v>541</v>
      </c>
      <c r="C274" s="247" t="s">
        <v>542</v>
      </c>
      <c r="D274" s="60">
        <f t="shared" ref="D274:E274" si="62">SUM(D275:D277)</f>
        <v>74831360.340000004</v>
      </c>
      <c r="E274" s="60">
        <f t="shared" si="62"/>
        <v>90953284.030000001</v>
      </c>
      <c r="F274" s="45">
        <f t="shared" si="61"/>
        <v>121.54434132528024</v>
      </c>
    </row>
    <row r="275" spans="1:6" ht="12.75" customHeight="1" x14ac:dyDescent="0.2">
      <c r="A275" s="63">
        <v>3811</v>
      </c>
      <c r="B275" s="64" t="s">
        <v>543</v>
      </c>
      <c r="C275" s="247" t="s">
        <v>544</v>
      </c>
      <c r="D275" s="194">
        <v>74684547.079999998</v>
      </c>
      <c r="E275" s="194">
        <v>90710997.640000001</v>
      </c>
      <c r="F275" s="45">
        <f t="shared" si="61"/>
        <v>121.45885753693186</v>
      </c>
    </row>
    <row r="276" spans="1:6" ht="12.75" customHeight="1" x14ac:dyDescent="0.2">
      <c r="A276" s="63">
        <v>3812</v>
      </c>
      <c r="B276" s="64" t="s">
        <v>545</v>
      </c>
      <c r="C276" s="247" t="s">
        <v>546</v>
      </c>
      <c r="D276" s="194">
        <v>29884.09</v>
      </c>
      <c r="E276" s="194">
        <v>9700.1200000000008</v>
      </c>
      <c r="F276" s="45">
        <f t="shared" si="61"/>
        <v>32.459144648540409</v>
      </c>
    </row>
    <row r="277" spans="1:6" ht="12.75" customHeight="1" x14ac:dyDescent="0.2">
      <c r="A277" s="63" t="s">
        <v>547</v>
      </c>
      <c r="B277" s="64" t="s">
        <v>548</v>
      </c>
      <c r="C277" s="247" t="s">
        <v>547</v>
      </c>
      <c r="D277" s="194">
        <v>116929.17</v>
      </c>
      <c r="E277" s="194">
        <v>232586.27</v>
      </c>
      <c r="F277" s="45">
        <f t="shared" si="61"/>
        <v>198.91210208710112</v>
      </c>
    </row>
    <row r="278" spans="1:6" ht="12.75" customHeight="1" x14ac:dyDescent="0.2">
      <c r="A278" s="63">
        <v>382</v>
      </c>
      <c r="B278" s="65" t="s">
        <v>549</v>
      </c>
      <c r="C278" s="247" t="s">
        <v>550</v>
      </c>
      <c r="D278" s="60">
        <f t="shared" ref="D278:E278" si="63">SUM(D279:D282)</f>
        <v>786138.76</v>
      </c>
      <c r="E278" s="60">
        <f t="shared" si="63"/>
        <v>235024.37</v>
      </c>
      <c r="F278" s="45">
        <f t="shared" ref="F278:F282" si="64">IF(D278&lt;&gt;0,IF(E278/D278&gt;=100,"&gt;&gt;100",E278/D278*100),"-")</f>
        <v>29.896041507990269</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786138.76</v>
      </c>
      <c r="E280" s="194">
        <v>235024.37</v>
      </c>
      <c r="F280" s="45">
        <f t="shared" si="64"/>
        <v>29.896041507990269</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8396858.8100000005</v>
      </c>
      <c r="E283" s="60">
        <f t="shared" si="65"/>
        <v>3700402.67</v>
      </c>
      <c r="F283" s="45">
        <f t="shared" ref="F283:F294" si="66">IF(D283&lt;&gt;0,IF(E283/D283&gt;=100,"&gt;&gt;100",E283/D283*100),"-")</f>
        <v>44.068892352853553</v>
      </c>
    </row>
    <row r="284" spans="1:6" ht="12.75" customHeight="1" x14ac:dyDescent="0.2">
      <c r="A284" s="63">
        <v>3831</v>
      </c>
      <c r="B284" s="64" t="s">
        <v>561</v>
      </c>
      <c r="C284" s="247" t="s">
        <v>562</v>
      </c>
      <c r="D284" s="194">
        <v>7862668.3200000003</v>
      </c>
      <c r="E284" s="194">
        <v>3347723.23</v>
      </c>
      <c r="F284" s="45">
        <f t="shared" si="66"/>
        <v>42.577444370691701</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534190.49</v>
      </c>
      <c r="E288" s="194">
        <v>352679.44</v>
      </c>
      <c r="F288" s="45">
        <f t="shared" si="66"/>
        <v>66.02128764965471</v>
      </c>
    </row>
    <row r="289" spans="1:6" ht="12.75" customHeight="1" x14ac:dyDescent="0.2">
      <c r="A289" s="63">
        <v>386</v>
      </c>
      <c r="B289" s="65" t="s">
        <v>570</v>
      </c>
      <c r="C289" s="247" t="s">
        <v>571</v>
      </c>
      <c r="D289" s="60">
        <f t="shared" ref="D289:E289" si="67">SUM(D290:D294)</f>
        <v>280905106.30000001</v>
      </c>
      <c r="E289" s="60">
        <f t="shared" si="67"/>
        <v>29250705.010000002</v>
      </c>
      <c r="F289" s="45">
        <f t="shared" si="66"/>
        <v>10.413020039144799</v>
      </c>
    </row>
    <row r="290" spans="1:6" ht="24" x14ac:dyDescent="0.2">
      <c r="A290" s="63">
        <v>3861</v>
      </c>
      <c r="B290" s="64" t="s">
        <v>572</v>
      </c>
      <c r="C290" s="247" t="s">
        <v>573</v>
      </c>
      <c r="D290" s="194">
        <v>280905106.30000001</v>
      </c>
      <c r="E290" s="194">
        <v>29250705.010000002</v>
      </c>
      <c r="F290" s="45">
        <f t="shared" si="66"/>
        <v>10.413020039144799</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1543103140.95</v>
      </c>
      <c r="E299" s="60">
        <f>E152-E297+E298</f>
        <v>1503528017.9699998</v>
      </c>
      <c r="F299" s="45">
        <f t="shared" si="68"/>
        <v>97.435354648060908</v>
      </c>
    </row>
    <row r="300" spans="1:6" ht="12.75" customHeight="1" x14ac:dyDescent="0.2">
      <c r="A300" s="63" t="s">
        <v>582</v>
      </c>
      <c r="B300" s="64" t="s">
        <v>593</v>
      </c>
      <c r="C300" s="247" t="s">
        <v>594</v>
      </c>
      <c r="D300" s="60">
        <f>IF(D6&gt;=D299,D6-D299,0)</f>
        <v>68295746.620000124</v>
      </c>
      <c r="E300" s="60">
        <f>IF(E6&gt;=E299,E6-E299,0)</f>
        <v>266674783.43000031</v>
      </c>
      <c r="F300" s="45">
        <f t="shared" si="68"/>
        <v>390.470558750588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1088868381.73</v>
      </c>
      <c r="E302" s="194">
        <f>1142760404.68+15943.22</f>
        <v>1142776347.9000001</v>
      </c>
      <c r="F302" s="45">
        <f t="shared" si="68"/>
        <v>104.95082482644511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55975132.960000001</v>
      </c>
      <c r="E304" s="194">
        <v>51050095.399999999</v>
      </c>
      <c r="F304" s="45">
        <f t="shared" si="68"/>
        <v>91.201383007844839</v>
      </c>
    </row>
    <row r="305" spans="1:6" ht="12" x14ac:dyDescent="0.2">
      <c r="A305" s="63">
        <v>9661</v>
      </c>
      <c r="B305" s="220" t="s">
        <v>603</v>
      </c>
      <c r="C305" s="247" t="s">
        <v>604</v>
      </c>
      <c r="D305" s="194">
        <v>228.3</v>
      </c>
      <c r="E305" s="194">
        <v>220.27</v>
      </c>
      <c r="F305" s="45">
        <f t="shared" si="68"/>
        <v>96.482698204117384</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248115899.61000001</v>
      </c>
      <c r="E308" s="60">
        <f t="shared" si="71"/>
        <v>7207779.2699999996</v>
      </c>
      <c r="F308" s="45">
        <f t="shared" ref="F308:F428" si="72">IF(D308&lt;&gt;0,IF(E308/D308&gt;=100,"&gt;&gt;100",E308/D308*100),"-")</f>
        <v>2.9050049921546819</v>
      </c>
    </row>
    <row r="309" spans="1:6" ht="12.75" customHeight="1" x14ac:dyDescent="0.2">
      <c r="A309" s="63">
        <v>71</v>
      </c>
      <c r="B309" s="64" t="s">
        <v>610</v>
      </c>
      <c r="C309" s="247" t="s">
        <v>611</v>
      </c>
      <c r="D309" s="60">
        <f t="shared" ref="D309:E309" si="73">D310+D314</f>
        <v>37298774.339999996</v>
      </c>
      <c r="E309" s="60">
        <f t="shared" si="73"/>
        <v>3157913.43</v>
      </c>
      <c r="F309" s="45">
        <f t="shared" si="72"/>
        <v>8.4665340507272013</v>
      </c>
    </row>
    <row r="310" spans="1:6" ht="24" x14ac:dyDescent="0.2">
      <c r="A310" s="63">
        <v>711</v>
      </c>
      <c r="B310" s="64" t="s">
        <v>612</v>
      </c>
      <c r="C310" s="247" t="s">
        <v>613</v>
      </c>
      <c r="D310" s="60">
        <f t="shared" ref="D310:E310" si="74">SUM(D311:D313)</f>
        <v>37166703.079999998</v>
      </c>
      <c r="E310" s="60">
        <f t="shared" si="74"/>
        <v>2904979.35</v>
      </c>
      <c r="F310" s="45">
        <f t="shared" si="72"/>
        <v>7.8160802795640389</v>
      </c>
    </row>
    <row r="311" spans="1:6" ht="12.75" customHeight="1" x14ac:dyDescent="0.2">
      <c r="A311" s="63">
        <v>7111</v>
      </c>
      <c r="B311" s="64" t="s">
        <v>614</v>
      </c>
      <c r="C311" s="247" t="s">
        <v>615</v>
      </c>
      <c r="D311" s="194">
        <v>37166703.079999998</v>
      </c>
      <c r="E311" s="194">
        <v>2904979.35</v>
      </c>
      <c r="F311" s="45">
        <f t="shared" si="72"/>
        <v>7.8160802795640389</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132071.26</v>
      </c>
      <c r="E314" s="60">
        <f t="shared" si="75"/>
        <v>252934.08000000002</v>
      </c>
      <c r="F314" s="45">
        <f t="shared" si="72"/>
        <v>191.513339086793</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52163.62</v>
      </c>
      <c r="E318" s="194">
        <v>114236.66</v>
      </c>
      <c r="F318" s="45">
        <f t="shared" si="72"/>
        <v>218.99680275256972</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79907.64</v>
      </c>
      <c r="E320" s="194">
        <v>138697.42000000001</v>
      </c>
      <c r="F320" s="45">
        <f t="shared" si="72"/>
        <v>173.57216406341124</v>
      </c>
    </row>
    <row r="321" spans="1:6" ht="24" x14ac:dyDescent="0.2">
      <c r="A321" s="63">
        <v>72</v>
      </c>
      <c r="B321" s="183" t="s">
        <v>634</v>
      </c>
      <c r="C321" s="247" t="s">
        <v>635</v>
      </c>
      <c r="D321" s="60">
        <f t="shared" ref="D321:E321" si="76">D322+D327+D336+D341+D346+D349</f>
        <v>210817125.27000001</v>
      </c>
      <c r="E321" s="60">
        <f t="shared" si="76"/>
        <v>4049865.84</v>
      </c>
      <c r="F321" s="45">
        <f t="shared" si="72"/>
        <v>1.921032665070834</v>
      </c>
    </row>
    <row r="322" spans="1:6" ht="12.75" customHeight="1" x14ac:dyDescent="0.2">
      <c r="A322" s="63">
        <v>721</v>
      </c>
      <c r="B322" s="64" t="s">
        <v>636</v>
      </c>
      <c r="C322" s="247" t="s">
        <v>637</v>
      </c>
      <c r="D322" s="60">
        <f t="shared" ref="D322:E322" si="77">SUM(D323:D326)</f>
        <v>199332175.27000001</v>
      </c>
      <c r="E322" s="60">
        <f t="shared" si="77"/>
        <v>4048865.84</v>
      </c>
      <c r="F322" s="45">
        <f t="shared" si="72"/>
        <v>2.0312153993783078</v>
      </c>
    </row>
    <row r="323" spans="1:6" ht="12.75" customHeight="1" x14ac:dyDescent="0.2">
      <c r="A323" s="63">
        <v>7211</v>
      </c>
      <c r="B323" s="64" t="s">
        <v>638</v>
      </c>
      <c r="C323" s="247" t="s">
        <v>639</v>
      </c>
      <c r="D323" s="194">
        <v>3486537.08</v>
      </c>
      <c r="E323" s="194">
        <v>3632437.12</v>
      </c>
      <c r="F323" s="45">
        <f t="shared" si="72"/>
        <v>104.18466910439399</v>
      </c>
    </row>
    <row r="324" spans="1:6" ht="12.75" customHeight="1" x14ac:dyDescent="0.2">
      <c r="A324" s="63">
        <v>7212</v>
      </c>
      <c r="B324" s="64" t="s">
        <v>640</v>
      </c>
      <c r="C324" s="247" t="s">
        <v>641</v>
      </c>
      <c r="D324" s="194">
        <v>195845638.19</v>
      </c>
      <c r="E324" s="194">
        <v>416428.72</v>
      </c>
      <c r="F324" s="45">
        <f t="shared" si="72"/>
        <v>0.21263109245047412</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11462500</v>
      </c>
      <c r="E327" s="60">
        <f t="shared" si="78"/>
        <v>0</v>
      </c>
      <c r="F327" s="45">
        <f t="shared" si="72"/>
        <v>0</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11462500</v>
      </c>
      <c r="E334" s="194"/>
      <c r="F334" s="45">
        <f t="shared" si="72"/>
        <v>0</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22450</v>
      </c>
      <c r="E336" s="60">
        <f t="shared" si="79"/>
        <v>1000</v>
      </c>
      <c r="F336" s="45">
        <f t="shared" si="72"/>
        <v>4.4543429844097995</v>
      </c>
    </row>
    <row r="337" spans="1:6" ht="12.75" customHeight="1" x14ac:dyDescent="0.2">
      <c r="A337" s="63">
        <v>7231</v>
      </c>
      <c r="B337" s="64" t="s">
        <v>666</v>
      </c>
      <c r="C337" s="247" t="s">
        <v>667</v>
      </c>
      <c r="D337" s="194">
        <v>22450</v>
      </c>
      <c r="E337" s="194">
        <v>1000</v>
      </c>
      <c r="F337" s="45">
        <f t="shared" si="72"/>
        <v>4.4543429844097995</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193070675.25999999</v>
      </c>
      <c r="E360" s="60">
        <f t="shared" si="86"/>
        <v>282643555.32999998</v>
      </c>
      <c r="F360" s="45">
        <f t="shared" si="72"/>
        <v>146.39382959083559</v>
      </c>
    </row>
    <row r="361" spans="1:6" ht="12.75" customHeight="1" x14ac:dyDescent="0.2">
      <c r="A361" s="63">
        <v>41</v>
      </c>
      <c r="B361" s="64" t="s">
        <v>714</v>
      </c>
      <c r="C361" s="247" t="s">
        <v>715</v>
      </c>
      <c r="D361" s="60">
        <f t="shared" ref="D361:E361" si="87">D362+D366</f>
        <v>8112860.0099999998</v>
      </c>
      <c r="E361" s="60">
        <f t="shared" si="87"/>
        <v>3455333.32</v>
      </c>
      <c r="F361" s="45">
        <f t="shared" si="72"/>
        <v>42.590816502946168</v>
      </c>
    </row>
    <row r="362" spans="1:6" ht="12.75" customHeight="1" x14ac:dyDescent="0.2">
      <c r="A362" s="63">
        <v>411</v>
      </c>
      <c r="B362" s="64" t="s">
        <v>716</v>
      </c>
      <c r="C362" s="247" t="s">
        <v>717</v>
      </c>
      <c r="D362" s="60">
        <f t="shared" ref="D362:E362" si="88">SUM(D363:D365)</f>
        <v>6720544.3200000003</v>
      </c>
      <c r="E362" s="60">
        <f t="shared" si="88"/>
        <v>3056230.71</v>
      </c>
      <c r="F362" s="45">
        <f t="shared" si="72"/>
        <v>45.475940109565407</v>
      </c>
    </row>
    <row r="363" spans="1:6" ht="12.75" customHeight="1" x14ac:dyDescent="0.2">
      <c r="A363" s="63">
        <v>4111</v>
      </c>
      <c r="B363" s="64" t="s">
        <v>614</v>
      </c>
      <c r="C363" s="247" t="s">
        <v>718</v>
      </c>
      <c r="D363" s="194">
        <v>6720544.3200000003</v>
      </c>
      <c r="E363" s="194">
        <v>3056230.71</v>
      </c>
      <c r="F363" s="45">
        <f t="shared" si="72"/>
        <v>45.475940109565407</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1392315.69</v>
      </c>
      <c r="E366" s="60">
        <f t="shared" si="89"/>
        <v>399102.61</v>
      </c>
      <c r="F366" s="45">
        <f t="shared" si="72"/>
        <v>28.664663687011959</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1392315.69</v>
      </c>
      <c r="E369" s="194">
        <v>399102.61</v>
      </c>
      <c r="F369" s="45">
        <f t="shared" si="72"/>
        <v>28.664663687011959</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132184674.47999999</v>
      </c>
      <c r="E373" s="60">
        <f t="shared" si="90"/>
        <v>191082473.81</v>
      </c>
      <c r="F373" s="45">
        <f t="shared" si="72"/>
        <v>144.55720722670574</v>
      </c>
    </row>
    <row r="374" spans="1:6" ht="12.75" customHeight="1" x14ac:dyDescent="0.2">
      <c r="A374" s="63">
        <v>421</v>
      </c>
      <c r="B374" s="64" t="s">
        <v>732</v>
      </c>
      <c r="C374" s="247" t="s">
        <v>733</v>
      </c>
      <c r="D374" s="60">
        <f t="shared" ref="D374:E374" si="91">SUM(D375:D378)</f>
        <v>110919106.78</v>
      </c>
      <c r="E374" s="60">
        <f t="shared" si="91"/>
        <v>174287706.73000002</v>
      </c>
      <c r="F374" s="45">
        <f t="shared" si="72"/>
        <v>157.13046362308617</v>
      </c>
    </row>
    <row r="375" spans="1:6" ht="12.75" customHeight="1" x14ac:dyDescent="0.2">
      <c r="A375" s="63">
        <v>4211</v>
      </c>
      <c r="B375" s="64" t="s">
        <v>638</v>
      </c>
      <c r="C375" s="247" t="s">
        <v>734</v>
      </c>
      <c r="D375" s="194">
        <v>503009</v>
      </c>
      <c r="E375" s="194">
        <v>41131.03</v>
      </c>
      <c r="F375" s="45">
        <f t="shared" si="72"/>
        <v>8.1769968330586522</v>
      </c>
    </row>
    <row r="376" spans="1:6" ht="12.75" customHeight="1" x14ac:dyDescent="0.2">
      <c r="A376" s="63">
        <v>4212</v>
      </c>
      <c r="B376" s="64" t="s">
        <v>640</v>
      </c>
      <c r="C376" s="247" t="s">
        <v>735</v>
      </c>
      <c r="D376" s="194">
        <v>64415903.060000002</v>
      </c>
      <c r="E376" s="194">
        <v>64075119.090000004</v>
      </c>
      <c r="F376" s="45">
        <f t="shared" si="72"/>
        <v>99.470962986139341</v>
      </c>
    </row>
    <row r="377" spans="1:6" ht="12.75" customHeight="1" x14ac:dyDescent="0.2">
      <c r="A377" s="63">
        <v>4213</v>
      </c>
      <c r="B377" s="64" t="s">
        <v>642</v>
      </c>
      <c r="C377" s="247" t="s">
        <v>736</v>
      </c>
      <c r="D377" s="194">
        <v>9246737.1600000001</v>
      </c>
      <c r="E377" s="194">
        <v>26828800.920000002</v>
      </c>
      <c r="F377" s="45">
        <f t="shared" si="72"/>
        <v>290.1434360658306</v>
      </c>
    </row>
    <row r="378" spans="1:6" ht="12.75" customHeight="1" x14ac:dyDescent="0.2">
      <c r="A378" s="63">
        <v>4214</v>
      </c>
      <c r="B378" s="64" t="s">
        <v>644</v>
      </c>
      <c r="C378" s="247" t="s">
        <v>737</v>
      </c>
      <c r="D378" s="194">
        <v>36753457.560000002</v>
      </c>
      <c r="E378" s="194">
        <v>83342655.689999998</v>
      </c>
      <c r="F378" s="45">
        <f t="shared" si="72"/>
        <v>226.76140211827186</v>
      </c>
    </row>
    <row r="379" spans="1:6" ht="12.75" customHeight="1" x14ac:dyDescent="0.2">
      <c r="A379" s="63">
        <v>422</v>
      </c>
      <c r="B379" s="64" t="s">
        <v>738</v>
      </c>
      <c r="C379" s="247" t="s">
        <v>739</v>
      </c>
      <c r="D379" s="60">
        <f t="shared" ref="D379:E379" si="92">SUM(D380:D387)</f>
        <v>16842745.890000001</v>
      </c>
      <c r="E379" s="60">
        <f t="shared" si="92"/>
        <v>10094429.15</v>
      </c>
      <c r="F379" s="45">
        <f t="shared" si="72"/>
        <v>59.933393378530631</v>
      </c>
    </row>
    <row r="380" spans="1:6" ht="12.75" customHeight="1" x14ac:dyDescent="0.2">
      <c r="A380" s="63">
        <v>4221</v>
      </c>
      <c r="B380" s="64" t="s">
        <v>648</v>
      </c>
      <c r="C380" s="247" t="s">
        <v>740</v>
      </c>
      <c r="D380" s="194">
        <v>14750401.949999999</v>
      </c>
      <c r="E380" s="194">
        <v>8980187.6300000008</v>
      </c>
      <c r="F380" s="45">
        <f t="shared" si="72"/>
        <v>60.880968942002298</v>
      </c>
    </row>
    <row r="381" spans="1:6" ht="12.75" customHeight="1" x14ac:dyDescent="0.2">
      <c r="A381" s="63">
        <v>4222</v>
      </c>
      <c r="B381" s="64" t="s">
        <v>741</v>
      </c>
      <c r="C381" s="247" t="s">
        <v>742</v>
      </c>
      <c r="D381" s="194">
        <v>297385.13</v>
      </c>
      <c r="E381" s="194">
        <v>219396.23</v>
      </c>
      <c r="F381" s="45">
        <f t="shared" si="72"/>
        <v>73.775117807672501</v>
      </c>
    </row>
    <row r="382" spans="1:6" ht="12.75" customHeight="1" x14ac:dyDescent="0.2">
      <c r="A382" s="63">
        <v>4223</v>
      </c>
      <c r="B382" s="64" t="s">
        <v>652</v>
      </c>
      <c r="C382" s="247" t="s">
        <v>743</v>
      </c>
      <c r="D382" s="194">
        <v>613630.21</v>
      </c>
      <c r="E382" s="194">
        <v>634998.01</v>
      </c>
      <c r="F382" s="45">
        <f t="shared" si="72"/>
        <v>103.48219491996656</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4532.75</v>
      </c>
      <c r="E384" s="192">
        <v>3531.25</v>
      </c>
      <c r="F384" s="71">
        <f t="shared" si="72"/>
        <v>77.905245160222819</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1176795.8500000001</v>
      </c>
      <c r="E386" s="194">
        <v>256316.03</v>
      </c>
      <c r="F386" s="45">
        <f t="shared" si="72"/>
        <v>21.780840746506712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264672.14</v>
      </c>
      <c r="E388" s="60">
        <f t="shared" si="93"/>
        <v>313522.5</v>
      </c>
      <c r="F388" s="45">
        <f t="shared" si="72"/>
        <v>118.45693317022335</v>
      </c>
    </row>
    <row r="389" spans="1:6" ht="12.75" customHeight="1" x14ac:dyDescent="0.2">
      <c r="A389" s="63">
        <v>4231</v>
      </c>
      <c r="B389" s="64" t="s">
        <v>666</v>
      </c>
      <c r="C389" s="247" t="s">
        <v>751</v>
      </c>
      <c r="D389" s="194">
        <v>264672.14</v>
      </c>
      <c r="E389" s="194">
        <v>313522.5</v>
      </c>
      <c r="F389" s="45">
        <f t="shared" si="72"/>
        <v>118.45693317022335</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377105.32</v>
      </c>
      <c r="E393" s="60">
        <f t="shared" si="94"/>
        <v>446986.51</v>
      </c>
      <c r="F393" s="45">
        <f t="shared" si="72"/>
        <v>118.53094779994086</v>
      </c>
    </row>
    <row r="394" spans="1:6" ht="12.75" customHeight="1" x14ac:dyDescent="0.2">
      <c r="A394" s="63">
        <v>4241</v>
      </c>
      <c r="B394" s="64" t="s">
        <v>757</v>
      </c>
      <c r="C394" s="247" t="s">
        <v>758</v>
      </c>
      <c r="D394" s="194">
        <v>377105.32</v>
      </c>
      <c r="E394" s="194">
        <v>446986.51</v>
      </c>
      <c r="F394" s="45">
        <f t="shared" si="72"/>
        <v>118.53094779994086</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2994268.66</v>
      </c>
      <c r="E398" s="60">
        <f t="shared" si="95"/>
        <v>2909714.85</v>
      </c>
      <c r="F398" s="45">
        <f t="shared" si="72"/>
        <v>97.176144841992894</v>
      </c>
    </row>
    <row r="399" spans="1:6" ht="12.75" customHeight="1" x14ac:dyDescent="0.2">
      <c r="A399" s="63">
        <v>4251</v>
      </c>
      <c r="B399" s="64" t="s">
        <v>764</v>
      </c>
      <c r="C399" s="247" t="s">
        <v>765</v>
      </c>
      <c r="D399" s="194">
        <v>2994268.66</v>
      </c>
      <c r="E399" s="194">
        <v>2909714.85</v>
      </c>
      <c r="F399" s="45">
        <f t="shared" si="72"/>
        <v>97.176144841992894</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786775.69000000006</v>
      </c>
      <c r="E401" s="60">
        <f t="shared" si="96"/>
        <v>3030114.0700000003</v>
      </c>
      <c r="F401" s="45">
        <f t="shared" si="72"/>
        <v>385.13061708858851</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743213.8</v>
      </c>
      <c r="E403" s="194">
        <v>2744877.6</v>
      </c>
      <c r="F403" s="45">
        <f t="shared" si="72"/>
        <v>369.32543502286961</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43561.89</v>
      </c>
      <c r="E405" s="194">
        <v>285236.46999999997</v>
      </c>
      <c r="F405" s="45">
        <f t="shared" si="72"/>
        <v>654.78442280626473</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52773140.770000003</v>
      </c>
      <c r="E412" s="60">
        <f t="shared" si="100"/>
        <v>88105748.200000003</v>
      </c>
      <c r="F412" s="45">
        <f t="shared" si="72"/>
        <v>166.9518753564229</v>
      </c>
    </row>
    <row r="413" spans="1:6" ht="12.75" customHeight="1" x14ac:dyDescent="0.2">
      <c r="A413" s="63">
        <v>451</v>
      </c>
      <c r="B413" s="64" t="s">
        <v>785</v>
      </c>
      <c r="C413" s="247" t="s">
        <v>786</v>
      </c>
      <c r="D413" s="194">
        <v>52773140.770000003</v>
      </c>
      <c r="E413" s="194">
        <v>88090373.200000003</v>
      </c>
      <c r="F413" s="45">
        <f t="shared" si="72"/>
        <v>166.92274121777649</v>
      </c>
    </row>
    <row r="414" spans="1:6" ht="12.75" customHeight="1" x14ac:dyDescent="0.2">
      <c r="A414" s="63">
        <v>452</v>
      </c>
      <c r="B414" s="64" t="s">
        <v>787</v>
      </c>
      <c r="C414" s="247" t="s">
        <v>788</v>
      </c>
      <c r="D414" s="194">
        <v>0</v>
      </c>
      <c r="E414" s="194">
        <v>15375</v>
      </c>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55045224.350000024</v>
      </c>
      <c r="E417" s="60">
        <f t="shared" si="101"/>
        <v>0</v>
      </c>
      <c r="F417" s="45">
        <f t="shared" si="72"/>
        <v>0</v>
      </c>
    </row>
    <row r="418" spans="1:6" ht="12.75" customHeight="1" x14ac:dyDescent="0.2">
      <c r="A418" s="63" t="s">
        <v>582</v>
      </c>
      <c r="B418" s="64" t="s">
        <v>795</v>
      </c>
      <c r="C418" s="247" t="s">
        <v>796</v>
      </c>
      <c r="D418" s="60">
        <f t="shared" ref="D418:E418" si="102">IF(D360&gt;=D308,D360-D308,0)</f>
        <v>0</v>
      </c>
      <c r="E418" s="60">
        <f t="shared" si="102"/>
        <v>275435776.06</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1211485396.3099999</v>
      </c>
      <c r="E420" s="194">
        <v>1142036448.29</v>
      </c>
      <c r="F420" s="45">
        <f t="shared" si="72"/>
        <v>94.267454792973083</v>
      </c>
    </row>
    <row r="421" spans="1:6" ht="12.75" customHeight="1" x14ac:dyDescent="0.2">
      <c r="A421" s="63">
        <v>97</v>
      </c>
      <c r="B421" s="220" t="s">
        <v>801</v>
      </c>
      <c r="C421" s="247" t="s">
        <v>802</v>
      </c>
      <c r="D421" s="194">
        <v>4729942.7</v>
      </c>
      <c r="E421" s="194">
        <v>7833599.54</v>
      </c>
      <c r="F421" s="45">
        <f t="shared" si="72"/>
        <v>165.61721857645338</v>
      </c>
    </row>
    <row r="422" spans="1:6" ht="12.75" customHeight="1" x14ac:dyDescent="0.2">
      <c r="A422" s="63" t="s">
        <v>582</v>
      </c>
      <c r="B422" s="64" t="s">
        <v>803</v>
      </c>
      <c r="C422" s="247" t="s">
        <v>804</v>
      </c>
      <c r="D422" s="60">
        <f>D6+D308</f>
        <v>1859514787.1800003</v>
      </c>
      <c r="E422" s="60">
        <f>E6+E308</f>
        <v>1777410580.6700001</v>
      </c>
      <c r="F422" s="45">
        <f t="shared" si="72"/>
        <v>95.584643527653085</v>
      </c>
    </row>
    <row r="423" spans="1:6" ht="12.75" customHeight="1" x14ac:dyDescent="0.2">
      <c r="A423" s="63" t="s">
        <v>582</v>
      </c>
      <c r="B423" s="64" t="s">
        <v>805</v>
      </c>
      <c r="C423" s="247" t="s">
        <v>806</v>
      </c>
      <c r="D423" s="60">
        <f t="shared" ref="D423:E423" si="103">D299+D360</f>
        <v>1736173816.21</v>
      </c>
      <c r="E423" s="60">
        <f t="shared" si="103"/>
        <v>1786171573.2999997</v>
      </c>
      <c r="F423" s="45">
        <f t="shared" si="72"/>
        <v>102.8797667965724</v>
      </c>
    </row>
    <row r="424" spans="1:6" ht="12.75" customHeight="1" x14ac:dyDescent="0.2">
      <c r="A424" s="63" t="s">
        <v>582</v>
      </c>
      <c r="B424" s="64" t="s">
        <v>807</v>
      </c>
      <c r="C424" s="247" t="s">
        <v>808</v>
      </c>
      <c r="D424" s="60">
        <f t="shared" ref="D424:E424" si="104">IF(D422&gt;=D423,D422-D423,0)</f>
        <v>123340970.97000027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8760992.6299996376</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739899.61000013351</v>
      </c>
      <c r="F426" s="45" t="str">
        <f t="shared" si="72"/>
        <v>-</v>
      </c>
    </row>
    <row r="427" spans="1:6" ht="12.75" customHeight="1" x14ac:dyDescent="0.2">
      <c r="A427" s="251" t="s">
        <v>811</v>
      </c>
      <c r="B427" s="64" t="s">
        <v>814</v>
      </c>
      <c r="C427" s="252" t="s">
        <v>815</v>
      </c>
      <c r="D427" s="60">
        <f t="shared" ref="D427:E427" si="107">IF(D303-D302+D420-D419&gt;=0,D303-D302+D420-D419,0)</f>
        <v>122617014.57999992</v>
      </c>
      <c r="E427" s="60">
        <f t="shared" si="107"/>
        <v>0</v>
      </c>
      <c r="F427" s="45">
        <f t="shared" si="72"/>
        <v>0</v>
      </c>
    </row>
    <row r="428" spans="1:6" ht="24" x14ac:dyDescent="0.2">
      <c r="A428" s="249" t="s">
        <v>816</v>
      </c>
      <c r="B428" s="243" t="s">
        <v>817</v>
      </c>
      <c r="C428" s="250" t="s">
        <v>818</v>
      </c>
      <c r="D428" s="81">
        <f t="shared" ref="D428:E428" si="108">D304+D421</f>
        <v>60705075.660000004</v>
      </c>
      <c r="E428" s="81">
        <f t="shared" si="108"/>
        <v>58883694.939999998</v>
      </c>
      <c r="F428" s="61">
        <f t="shared" si="72"/>
        <v>96.999623671995266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42172606.289999999</v>
      </c>
      <c r="E430" s="60">
        <f>E431+E466+E479+E491+E522</f>
        <v>67444480.920000002</v>
      </c>
      <c r="F430" s="45">
        <f t="shared" ref="F430:F651" si="109">IF(D430&lt;&gt;0,IF(E430/D430&gt;=100,"&gt;&gt;100",E430/D430*100),"-")</f>
        <v>159.92485846432615</v>
      </c>
    </row>
    <row r="431" spans="1:6" ht="24" x14ac:dyDescent="0.2">
      <c r="A431" s="63">
        <v>81</v>
      </c>
      <c r="B431" s="182" t="s">
        <v>822</v>
      </c>
      <c r="C431" s="247" t="s">
        <v>823</v>
      </c>
      <c r="D431" s="60">
        <f t="shared" ref="D431:E431" si="110">D432+D437+D440+D444+D445+D452+D457+D465</f>
        <v>34580.639999999999</v>
      </c>
      <c r="E431" s="60">
        <f t="shared" si="110"/>
        <v>29266.560000000001</v>
      </c>
      <c r="F431" s="45">
        <f t="shared" si="109"/>
        <v>84.632788751162508</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34580.639999999999</v>
      </c>
      <c r="E437" s="60">
        <f t="shared" si="112"/>
        <v>29266.560000000001</v>
      </c>
      <c r="F437" s="45">
        <f t="shared" si="109"/>
        <v>84.632788751162508</v>
      </c>
    </row>
    <row r="438" spans="1:6" ht="24" x14ac:dyDescent="0.2">
      <c r="A438" s="63">
        <v>8121</v>
      </c>
      <c r="B438" s="183" t="s">
        <v>836</v>
      </c>
      <c r="C438" s="247" t="s">
        <v>837</v>
      </c>
      <c r="D438" s="194">
        <v>34580.639999999999</v>
      </c>
      <c r="E438" s="194">
        <v>29266.560000000001</v>
      </c>
      <c r="F438" s="45">
        <f t="shared" si="109"/>
        <v>84.632788751162508</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28679.040000000001</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28679.040000000001</v>
      </c>
      <c r="F470" s="45" t="str">
        <f t="shared" si="109"/>
        <v>-</v>
      </c>
    </row>
    <row r="471" spans="1:6" ht="12.75" customHeight="1" x14ac:dyDescent="0.2">
      <c r="A471" s="63">
        <v>8221</v>
      </c>
      <c r="B471" s="64" t="s">
        <v>902</v>
      </c>
      <c r="C471" s="247" t="s">
        <v>903</v>
      </c>
      <c r="D471" s="194">
        <v>0</v>
      </c>
      <c r="E471" s="194">
        <v>28679.040000000001</v>
      </c>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28225.649999999998</v>
      </c>
      <c r="E479" s="60">
        <f t="shared" si="122"/>
        <v>535.32000000000005</v>
      </c>
      <c r="F479" s="45">
        <f t="shared" si="109"/>
        <v>1.8965727981463671</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801.67</v>
      </c>
      <c r="E484" s="194">
        <v>535.32000000000005</v>
      </c>
      <c r="F484" s="45">
        <f t="shared" si="109"/>
        <v>66.775605922636501</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27423.98</v>
      </c>
      <c r="E488" s="60">
        <f t="shared" si="125"/>
        <v>0</v>
      </c>
      <c r="F488" s="45">
        <f t="shared" si="109"/>
        <v>0</v>
      </c>
    </row>
    <row r="489" spans="1:6" ht="12.75" customHeight="1" x14ac:dyDescent="0.2">
      <c r="A489" s="63">
        <v>8341</v>
      </c>
      <c r="B489" s="220" t="s">
        <v>938</v>
      </c>
      <c r="C489" s="247" t="s">
        <v>939</v>
      </c>
      <c r="D489" s="194">
        <v>27423.98</v>
      </c>
      <c r="E489" s="194"/>
      <c r="F489" s="45">
        <f t="shared" si="109"/>
        <v>0</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42109800</v>
      </c>
      <c r="E491" s="60">
        <f t="shared" si="126"/>
        <v>67386000</v>
      </c>
      <c r="F491" s="45">
        <f t="shared" si="109"/>
        <v>160.02450735933203</v>
      </c>
    </row>
    <row r="492" spans="1:6" ht="24" x14ac:dyDescent="0.2">
      <c r="A492" s="63">
        <v>841</v>
      </c>
      <c r="B492" s="64" t="s">
        <v>944</v>
      </c>
      <c r="C492" s="247" t="s">
        <v>945</v>
      </c>
      <c r="D492" s="60">
        <f t="shared" ref="D492:E492" si="127">SUM(D493:D496)</f>
        <v>40000000</v>
      </c>
      <c r="E492" s="60">
        <f t="shared" si="127"/>
        <v>67386000</v>
      </c>
      <c r="F492" s="45">
        <f t="shared" si="109"/>
        <v>168.465</v>
      </c>
    </row>
    <row r="493" spans="1:6" ht="12.75" customHeight="1" x14ac:dyDescent="0.2">
      <c r="A493" s="63">
        <v>8413</v>
      </c>
      <c r="B493" s="64" t="s">
        <v>946</v>
      </c>
      <c r="C493" s="247" t="s">
        <v>947</v>
      </c>
      <c r="D493" s="194">
        <v>40000000</v>
      </c>
      <c r="E493" s="194">
        <v>67386000</v>
      </c>
      <c r="F493" s="45">
        <f t="shared" si="109"/>
        <v>168.465</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2109800</v>
      </c>
      <c r="E502" s="60">
        <f t="shared" si="129"/>
        <v>0</v>
      </c>
      <c r="F502" s="45">
        <f t="shared" si="109"/>
        <v>0</v>
      </c>
    </row>
    <row r="503" spans="1:6" ht="12.75" customHeight="1" x14ac:dyDescent="0.2">
      <c r="A503" s="63">
        <v>8443</v>
      </c>
      <c r="B503" s="64" t="s">
        <v>966</v>
      </c>
      <c r="C503" s="247" t="s">
        <v>967</v>
      </c>
      <c r="D503" s="194">
        <v>2109800</v>
      </c>
      <c r="E503" s="194"/>
      <c r="F503" s="45">
        <f t="shared" si="109"/>
        <v>0</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91906062.730000004</v>
      </c>
      <c r="E535" s="60">
        <f>E536+E571+E584+E597+E629</f>
        <v>66391772.140000001</v>
      </c>
      <c r="F535" s="45">
        <f t="shared" si="109"/>
        <v>72.238729598334089</v>
      </c>
    </row>
    <row r="536" spans="1:6" ht="24" x14ac:dyDescent="0.2">
      <c r="A536" s="63">
        <v>51</v>
      </c>
      <c r="B536" s="65" t="s">
        <v>1032</v>
      </c>
      <c r="C536" s="247" t="s">
        <v>1033</v>
      </c>
      <c r="D536" s="60">
        <f>D537+D542+D545+D549+D550+D557+D562+D570</f>
        <v>0</v>
      </c>
      <c r="E536" s="60">
        <f>E537+E542+E545+E549+E550+E557+E562+E570</f>
        <v>18500000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v>18500000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32183044.920000002</v>
      </c>
      <c r="E584" s="60">
        <f t="shared" si="147"/>
        <v>8806732.9499999993</v>
      </c>
      <c r="F584" s="45">
        <f t="shared" si="109"/>
        <v>27.364511257065971</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32183044.920000002</v>
      </c>
      <c r="E589" s="60">
        <f t="shared" si="149"/>
        <v>8767630.9499999993</v>
      </c>
      <c r="F589" s="45">
        <f t="shared" si="109"/>
        <v>27.243012498644575</v>
      </c>
    </row>
    <row r="590" spans="1:6" ht="12.75" customHeight="1" x14ac:dyDescent="0.2">
      <c r="A590" s="63">
        <v>5321</v>
      </c>
      <c r="B590" s="65" t="s">
        <v>1132</v>
      </c>
      <c r="C590" s="247" t="s">
        <v>1133</v>
      </c>
      <c r="D590" s="194">
        <v>32183044.920000002</v>
      </c>
      <c r="E590" s="194">
        <v>8767630.9499999993</v>
      </c>
      <c r="F590" s="45">
        <f t="shared" si="109"/>
        <v>27.243012498644575</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39102</v>
      </c>
      <c r="F594" s="45" t="str">
        <f t="shared" si="109"/>
        <v>-</v>
      </c>
    </row>
    <row r="595" spans="1:6" ht="12.75" customHeight="1" x14ac:dyDescent="0.2">
      <c r="A595" s="63">
        <v>5341</v>
      </c>
      <c r="B595" s="64" t="s">
        <v>938</v>
      </c>
      <c r="C595" s="247" t="s">
        <v>1142</v>
      </c>
      <c r="D595" s="194">
        <v>0</v>
      </c>
      <c r="E595" s="194">
        <v>39102</v>
      </c>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59723017.810000002</v>
      </c>
      <c r="E597" s="60">
        <f t="shared" si="152"/>
        <v>39085039.189999998</v>
      </c>
      <c r="F597" s="45">
        <f t="shared" si="109"/>
        <v>65.443844975053509</v>
      </c>
    </row>
    <row r="598" spans="1:6" ht="24" x14ac:dyDescent="0.2">
      <c r="A598" s="63">
        <v>541</v>
      </c>
      <c r="B598" s="64" t="s">
        <v>1146</v>
      </c>
      <c r="C598" s="247" t="s">
        <v>1147</v>
      </c>
      <c r="D598" s="60">
        <f t="shared" ref="D598:E598" si="153">SUM(D599:D602)</f>
        <v>0</v>
      </c>
      <c r="E598" s="60">
        <f t="shared" si="153"/>
        <v>2105263.16</v>
      </c>
      <c r="F598" s="45" t="str">
        <f t="shared" si="109"/>
        <v>-</v>
      </c>
    </row>
    <row r="599" spans="1:6" ht="12.75" customHeight="1" x14ac:dyDescent="0.2">
      <c r="A599" s="63">
        <v>5413</v>
      </c>
      <c r="B599" s="64" t="s">
        <v>1148</v>
      </c>
      <c r="C599" s="247" t="s">
        <v>1149</v>
      </c>
      <c r="D599" s="194">
        <v>0</v>
      </c>
      <c r="E599" s="194">
        <v>2105263.16</v>
      </c>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59723017.810000002</v>
      </c>
      <c r="E609" s="60">
        <f t="shared" si="156"/>
        <v>36979776.030000001</v>
      </c>
      <c r="F609" s="45">
        <f t="shared" si="109"/>
        <v>61.918800131041131</v>
      </c>
    </row>
    <row r="610" spans="1:6" ht="24" x14ac:dyDescent="0.2">
      <c r="A610" s="63">
        <v>5443</v>
      </c>
      <c r="B610" s="64" t="s">
        <v>1170</v>
      </c>
      <c r="C610" s="247" t="s">
        <v>1171</v>
      </c>
      <c r="D610" s="194">
        <v>59723017.810000002</v>
      </c>
      <c r="E610" s="194">
        <v>36979776.030000001</v>
      </c>
      <c r="F610" s="45">
        <f t="shared" si="109"/>
        <v>61.918800131041131</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1052708.7800000012</v>
      </c>
      <c r="F639" s="45" t="str">
        <f t="shared" si="109"/>
        <v>-</v>
      </c>
    </row>
    <row r="640" spans="1:6" ht="12.75" customHeight="1" x14ac:dyDescent="0.2">
      <c r="A640" s="63" t="s">
        <v>582</v>
      </c>
      <c r="B640" s="64" t="s">
        <v>1230</v>
      </c>
      <c r="C640" s="247" t="s">
        <v>1231</v>
      </c>
      <c r="D640" s="60">
        <f>IF(D535-D430&gt;=0,D535-D430,0)</f>
        <v>49733456.440000005</v>
      </c>
      <c r="E640" s="60">
        <f>IF(E535-E430&gt;=0,E535-E430,0)</f>
        <v>0</v>
      </c>
      <c r="F640" s="45">
        <f t="shared" si="109"/>
        <v>0</v>
      </c>
    </row>
    <row r="641" spans="1:6" ht="12.75" customHeight="1" x14ac:dyDescent="0.2">
      <c r="A641" s="63">
        <v>92213</v>
      </c>
      <c r="B641" s="64" t="s">
        <v>1232</v>
      </c>
      <c r="C641" s="247" t="s">
        <v>1233</v>
      </c>
      <c r="D641" s="194">
        <v>184782690.00999999</v>
      </c>
      <c r="E641" s="194">
        <f>135049233.57+796336.83</f>
        <v>135845570.40000001</v>
      </c>
      <c r="F641" s="45">
        <f t="shared" si="109"/>
        <v>73.516393982925763</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1901687393.4700003</v>
      </c>
      <c r="E643" s="60">
        <f>E422+E430</f>
        <v>1844855061.5900002</v>
      </c>
      <c r="F643" s="45">
        <f t="shared" si="109"/>
        <v>97.011478749075664</v>
      </c>
    </row>
    <row r="644" spans="1:6" ht="12.75" customHeight="1" x14ac:dyDescent="0.2">
      <c r="A644" s="63" t="s">
        <v>582</v>
      </c>
      <c r="B644" s="64" t="s">
        <v>1238</v>
      </c>
      <c r="C644" s="247" t="s">
        <v>1239</v>
      </c>
      <c r="D644" s="60">
        <f>D423+D535</f>
        <v>1828079878.9400001</v>
      </c>
      <c r="E644" s="60">
        <f>E423+E535</f>
        <v>1852563345.4399998</v>
      </c>
      <c r="F644" s="45">
        <f t="shared" si="109"/>
        <v>101.33929959965407</v>
      </c>
    </row>
    <row r="645" spans="1:6" ht="12.75" customHeight="1" x14ac:dyDescent="0.2">
      <c r="A645" s="63" t="s">
        <v>582</v>
      </c>
      <c r="B645" s="64" t="s">
        <v>1240</v>
      </c>
      <c r="C645" s="247" t="s">
        <v>1241</v>
      </c>
      <c r="D645" s="60">
        <f t="shared" ref="D645:E645" si="163">IF(D643&gt;=D644,D643-D644,0)</f>
        <v>73607514.53000021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7708283.8499996662</v>
      </c>
      <c r="F646" s="45" t="str">
        <f t="shared" si="109"/>
        <v>-</v>
      </c>
    </row>
    <row r="647" spans="1:6" ht="24" x14ac:dyDescent="0.2">
      <c r="A647" s="251" t="s">
        <v>1244</v>
      </c>
      <c r="B647" s="64" t="s">
        <v>1245</v>
      </c>
      <c r="C647" s="252" t="s">
        <v>1244</v>
      </c>
      <c r="D647" s="60">
        <f>IF(D426-D427+D641-D642&gt;=0,D426-D427+D641-D642,0)</f>
        <v>62165675.430000067</v>
      </c>
      <c r="E647" s="60">
        <f>IF(E426-E427+E641-E642&gt;=0,E426-E427+E641-E642,0)</f>
        <v>136585470.01000014</v>
      </c>
      <c r="F647" s="45">
        <f t="shared" si="109"/>
        <v>219.71203411728135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135773189.96000028</v>
      </c>
      <c r="E649" s="60">
        <f t="shared" si="165"/>
        <v>128877186.16000047</v>
      </c>
      <c r="F649" s="45">
        <f t="shared" si="109"/>
        <v>94.920938513684902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209555379.68000001</v>
      </c>
      <c r="E653" s="194">
        <v>215433008.55000001</v>
      </c>
      <c r="F653" s="45">
        <f t="shared" ref="F653:F740" si="167">IF(D653&lt;&gt;0,IF(E653/D653&gt;=100,"&gt;&gt;100",E653/D653*100),"-")</f>
        <v>102.80480934394308</v>
      </c>
    </row>
    <row r="654" spans="1:6" ht="12.75" customHeight="1" x14ac:dyDescent="0.2">
      <c r="A654" s="63" t="s">
        <v>1257</v>
      </c>
      <c r="B654" s="64" t="s">
        <v>1258</v>
      </c>
      <c r="C654" s="247" t="s">
        <v>1257</v>
      </c>
      <c r="D654" s="194">
        <v>60063297545.089996</v>
      </c>
      <c r="E654" s="194">
        <v>138329780118.67999</v>
      </c>
      <c r="F654" s="45">
        <f t="shared" si="167"/>
        <v>230.30666941793316</v>
      </c>
    </row>
    <row r="655" spans="1:6" ht="12.75" customHeight="1" x14ac:dyDescent="0.2">
      <c r="A655" s="63" t="s">
        <v>1259</v>
      </c>
      <c r="B655" s="64" t="s">
        <v>1260</v>
      </c>
      <c r="C655" s="247" t="s">
        <v>1259</v>
      </c>
      <c r="D655" s="194">
        <v>60057419916.220001</v>
      </c>
      <c r="E655" s="194">
        <v>138300362554.16</v>
      </c>
      <c r="F655" s="45">
        <f t="shared" si="167"/>
        <v>230.28022640181476</v>
      </c>
    </row>
    <row r="656" spans="1:6" ht="24" x14ac:dyDescent="0.2">
      <c r="A656" s="63">
        <v>11</v>
      </c>
      <c r="B656" s="64" t="s">
        <v>1261</v>
      </c>
      <c r="C656" s="247" t="s">
        <v>1262</v>
      </c>
      <c r="D656" s="60">
        <f t="shared" ref="D656:E656" si="168">+D653+D654-D655</f>
        <v>215433008.54999542</v>
      </c>
      <c r="E656" s="60">
        <f t="shared" si="168"/>
        <v>244850573.06997681</v>
      </c>
      <c r="F656" s="45">
        <f t="shared" si="167"/>
        <v>113.65508689591293</v>
      </c>
    </row>
    <row r="657" spans="1:6" ht="24" x14ac:dyDescent="0.2">
      <c r="A657" s="63" t="s">
        <v>582</v>
      </c>
      <c r="B657" s="64" t="s">
        <v>1263</v>
      </c>
      <c r="C657" s="247" t="s">
        <v>1264</v>
      </c>
      <c r="D657" s="253">
        <v>3000</v>
      </c>
      <c r="E657" s="253">
        <v>3080</v>
      </c>
      <c r="F657" s="45">
        <f t="shared" si="167"/>
        <v>102.66666666666666</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2822</v>
      </c>
      <c r="E659" s="253">
        <v>2241</v>
      </c>
      <c r="F659" s="45">
        <f t="shared" si="167"/>
        <v>79.411764705882348</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72566512.099999994</v>
      </c>
      <c r="E661" s="194">
        <v>80759199.909999996</v>
      </c>
      <c r="F661" s="45">
        <f t="shared" si="167"/>
        <v>111.28990159911515</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877776.94</v>
      </c>
      <c r="F663" s="71" t="str">
        <f t="shared" si="167"/>
        <v>-</v>
      </c>
    </row>
    <row r="664" spans="1:6" ht="12.75" customHeight="1" x14ac:dyDescent="0.2">
      <c r="A664" s="70" t="s">
        <v>1278</v>
      </c>
      <c r="B664" s="65" t="s">
        <v>1279</v>
      </c>
      <c r="C664" s="277" t="s">
        <v>1278</v>
      </c>
      <c r="D664" s="192"/>
      <c r="E664" s="192">
        <v>47961806.130000003</v>
      </c>
      <c r="F664" s="71" t="str">
        <f t="shared" si="167"/>
        <v>-</v>
      </c>
    </row>
    <row r="665" spans="1:6" ht="12.75" customHeight="1" x14ac:dyDescent="0.2">
      <c r="A665" s="70">
        <v>61451</v>
      </c>
      <c r="B665" s="65" t="s">
        <v>1280</v>
      </c>
      <c r="C665" s="278" t="s">
        <v>1281</v>
      </c>
      <c r="D665" s="192">
        <v>12849019.4</v>
      </c>
      <c r="E665" s="192">
        <v>14153238.720000001</v>
      </c>
      <c r="F665" s="71">
        <f t="shared" si="167"/>
        <v>110.15034127818346</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10936.69</v>
      </c>
      <c r="E667" s="192">
        <v>4710.26</v>
      </c>
      <c r="F667" s="71">
        <f t="shared" si="167"/>
        <v>43.068423810129026</v>
      </c>
    </row>
    <row r="668" spans="1:6" ht="12.75" customHeight="1" x14ac:dyDescent="0.2">
      <c r="A668" s="70" t="s">
        <v>1286</v>
      </c>
      <c r="B668" s="65" t="s">
        <v>1287</v>
      </c>
      <c r="C668" s="277" t="s">
        <v>1286</v>
      </c>
      <c r="D668" s="192">
        <v>22.72</v>
      </c>
      <c r="E668" s="192">
        <v>1174.6600000000001</v>
      </c>
      <c r="F668" s="71">
        <f t="shared" si="167"/>
        <v>5170.1584507042262</v>
      </c>
    </row>
    <row r="669" spans="1:6" ht="12.75" customHeight="1" x14ac:dyDescent="0.2">
      <c r="A669" s="63">
        <v>63311</v>
      </c>
      <c r="B669" s="64" t="s">
        <v>1288</v>
      </c>
      <c r="C669" s="247" t="s">
        <v>1289</v>
      </c>
      <c r="D669" s="194">
        <v>17549644.940000001</v>
      </c>
      <c r="E669" s="194">
        <v>14211251.07</v>
      </c>
      <c r="F669" s="45">
        <f t="shared" si="167"/>
        <v>80.977427854446375</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13991516.189999999</v>
      </c>
      <c r="E673" s="194">
        <v>2359718.38</v>
      </c>
      <c r="F673" s="45">
        <f t="shared" si="167"/>
        <v>16.865351459812018</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5700</v>
      </c>
      <c r="E678" s="192">
        <v>9252.1</v>
      </c>
      <c r="F678" s="71">
        <f t="shared" si="167"/>
        <v>162.31754385964913</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412207.48</v>
      </c>
      <c r="E681" s="192">
        <v>476577.79</v>
      </c>
      <c r="F681" s="71">
        <f t="shared" si="167"/>
        <v>115.61599755540584</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4252363.3</v>
      </c>
      <c r="E702" s="192">
        <v>3593307.09</v>
      </c>
      <c r="F702" s="71">
        <f t="shared" si="167"/>
        <v>84.501413367009349</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303375.12</v>
      </c>
      <c r="E704" s="192">
        <v>283274.34999999998</v>
      </c>
      <c r="F704" s="71">
        <f t="shared" si="167"/>
        <v>93.374285274283537</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20222630.109999999</v>
      </c>
      <c r="E706" s="192">
        <v>51677313.810000002</v>
      </c>
      <c r="F706" s="71">
        <f t="shared" si="167"/>
        <v>255.54200185091554</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78831.59</v>
      </c>
      <c r="F711" s="71" t="str">
        <f t="shared" si="167"/>
        <v>-</v>
      </c>
    </row>
    <row r="712" spans="1:6" ht="12.75" customHeight="1" x14ac:dyDescent="0.2">
      <c r="A712" s="70" t="s">
        <v>1359</v>
      </c>
      <c r="B712" s="65" t="s">
        <v>1360</v>
      </c>
      <c r="C712" s="277" t="s">
        <v>1359</v>
      </c>
      <c r="D712" s="192"/>
      <c r="E712" s="192">
        <v>3596863.44</v>
      </c>
      <c r="F712" s="71" t="str">
        <f t="shared" si="167"/>
        <v>-</v>
      </c>
    </row>
    <row r="713" spans="1:6" ht="24" x14ac:dyDescent="0.2">
      <c r="A713" s="70" t="s">
        <v>1361</v>
      </c>
      <c r="B713" s="65" t="s">
        <v>1362</v>
      </c>
      <c r="C713" s="277" t="s">
        <v>1361</v>
      </c>
      <c r="D713" s="192"/>
      <c r="E713" s="192">
        <v>35349510.710000001</v>
      </c>
      <c r="F713" s="71" t="str">
        <f t="shared" si="167"/>
        <v>-</v>
      </c>
    </row>
    <row r="714" spans="1:6" ht="12" x14ac:dyDescent="0.2">
      <c r="A714" s="70" t="s">
        <v>1363</v>
      </c>
      <c r="B714" s="65" t="s">
        <v>1364</v>
      </c>
      <c r="C714" s="277" t="s">
        <v>1363</v>
      </c>
      <c r="D714" s="192"/>
      <c r="E714" s="192">
        <v>93.81</v>
      </c>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v>748505.63</v>
      </c>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1312402.1499999999</v>
      </c>
      <c r="E724" s="192">
        <v>2448011.86</v>
      </c>
      <c r="F724" s="71">
        <f t="shared" si="167"/>
        <v>186.52909552152138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516431.72</v>
      </c>
      <c r="E732" s="192">
        <v>636935.06000000006</v>
      </c>
      <c r="F732" s="71">
        <f t="shared" si="167"/>
        <v>123.33383782080622</v>
      </c>
    </row>
    <row r="733" spans="1:6" ht="12.75" customHeight="1" x14ac:dyDescent="0.2">
      <c r="A733" s="70">
        <v>31215</v>
      </c>
      <c r="B733" s="65" t="s">
        <v>1396</v>
      </c>
      <c r="C733" s="278" t="s">
        <v>1397</v>
      </c>
      <c r="D733" s="192">
        <v>80261.320000000007</v>
      </c>
      <c r="E733" s="192">
        <v>143369.85999999999</v>
      </c>
      <c r="F733" s="71">
        <f t="shared" si="167"/>
        <v>178.62883391401982</v>
      </c>
    </row>
    <row r="734" spans="1:6" ht="12.75" customHeight="1" x14ac:dyDescent="0.2">
      <c r="A734" s="70">
        <v>32121</v>
      </c>
      <c r="B734" s="65" t="s">
        <v>1398</v>
      </c>
      <c r="C734" s="278" t="s">
        <v>1399</v>
      </c>
      <c r="D734" s="192">
        <v>1531106.41</v>
      </c>
      <c r="E734" s="192">
        <v>1599454.86</v>
      </c>
      <c r="F734" s="71">
        <f t="shared" si="167"/>
        <v>104.46399084698497</v>
      </c>
    </row>
    <row r="735" spans="1:6" ht="12.75" customHeight="1" x14ac:dyDescent="0.2">
      <c r="A735" s="63" t="s">
        <v>1400</v>
      </c>
      <c r="B735" s="64" t="s">
        <v>1401</v>
      </c>
      <c r="C735" s="247" t="s">
        <v>1400</v>
      </c>
      <c r="D735" s="194">
        <v>52915.199999999997</v>
      </c>
      <c r="E735" s="194">
        <v>115574.79</v>
      </c>
      <c r="F735" s="45">
        <f t="shared" si="167"/>
        <v>218.41510567851961</v>
      </c>
    </row>
    <row r="736" spans="1:6" ht="12.75" customHeight="1" x14ac:dyDescent="0.2">
      <c r="A736" s="63" t="s">
        <v>1402</v>
      </c>
      <c r="B736" s="64" t="s">
        <v>1403</v>
      </c>
      <c r="C736" s="247" t="s">
        <v>1402</v>
      </c>
      <c r="D736" s="194">
        <v>215047.08</v>
      </c>
      <c r="E736" s="194">
        <v>149508.43</v>
      </c>
      <c r="F736" s="45">
        <f t="shared" si="167"/>
        <v>69.523580603838013</v>
      </c>
    </row>
    <row r="737" spans="1:6" ht="12.75" customHeight="1" x14ac:dyDescent="0.2">
      <c r="A737" s="63" t="s">
        <v>1404</v>
      </c>
      <c r="B737" s="64" t="s">
        <v>1405</v>
      </c>
      <c r="C737" s="247" t="s">
        <v>1404</v>
      </c>
      <c r="D737" s="194">
        <v>26785.54</v>
      </c>
      <c r="E737" s="194">
        <v>234901.81</v>
      </c>
      <c r="F737" s="45">
        <f t="shared" si="167"/>
        <v>876.97246350082912</v>
      </c>
    </row>
    <row r="738" spans="1:6" ht="12.75" customHeight="1" x14ac:dyDescent="0.2">
      <c r="A738" s="63" t="s">
        <v>1406</v>
      </c>
      <c r="B738" s="64" t="s">
        <v>1407</v>
      </c>
      <c r="C738" s="247" t="s">
        <v>1406</v>
      </c>
      <c r="D738" s="194">
        <v>2573567.69</v>
      </c>
      <c r="E738" s="194">
        <v>2905278.09</v>
      </c>
      <c r="F738" s="45">
        <f t="shared" si="167"/>
        <v>112.88912668933919</v>
      </c>
    </row>
    <row r="739" spans="1:6" ht="12.75" customHeight="1" x14ac:dyDescent="0.2">
      <c r="A739" s="70" t="s">
        <v>1408</v>
      </c>
      <c r="B739" s="65" t="s">
        <v>1409</v>
      </c>
      <c r="C739" s="278" t="s">
        <v>1408</v>
      </c>
      <c r="D739" s="192">
        <v>201873.94</v>
      </c>
      <c r="E739" s="192">
        <v>288626.12</v>
      </c>
      <c r="F739" s="71">
        <f t="shared" si="167"/>
        <v>142.97344174290154</v>
      </c>
    </row>
    <row r="740" spans="1:6" ht="12.75" customHeight="1" x14ac:dyDescent="0.2">
      <c r="A740" s="70" t="s">
        <v>1410</v>
      </c>
      <c r="B740" s="65" t="s">
        <v>1411</v>
      </c>
      <c r="C740" s="278" t="s">
        <v>1410</v>
      </c>
      <c r="D740" s="192">
        <v>0</v>
      </c>
      <c r="E740" s="192">
        <v>462264.69</v>
      </c>
      <c r="F740" s="71" t="str">
        <f t="shared" si="167"/>
        <v>-</v>
      </c>
    </row>
    <row r="741" spans="1:6" ht="12.75" customHeight="1" x14ac:dyDescent="0.2">
      <c r="A741" s="70">
        <v>32911</v>
      </c>
      <c r="B741" s="65" t="s">
        <v>1412</v>
      </c>
      <c r="C741" s="278" t="s">
        <v>1413</v>
      </c>
      <c r="D741" s="192">
        <v>3510215.03</v>
      </c>
      <c r="E741" s="192">
        <v>3383419.92</v>
      </c>
      <c r="F741" s="71">
        <f t="shared" ref="F741:F1006" si="169">IF(D741&lt;&gt;0,IF(E741/D741&gt;=100,"&gt;&gt;100",E741/D741*100),"-")</f>
        <v>96.387824993160038</v>
      </c>
    </row>
    <row r="742" spans="1:6" ht="12.75" customHeight="1" x14ac:dyDescent="0.2">
      <c r="A742" s="70" t="s">
        <v>1414</v>
      </c>
      <c r="B742" s="65" t="s">
        <v>1415</v>
      </c>
      <c r="C742" s="278" t="s">
        <v>1414</v>
      </c>
      <c r="D742" s="192">
        <v>250929.05</v>
      </c>
      <c r="E742" s="192">
        <v>220797.1</v>
      </c>
      <c r="F742" s="71">
        <f t="shared" si="169"/>
        <v>87.991844706700959</v>
      </c>
    </row>
    <row r="743" spans="1:6" ht="12.75" customHeight="1" x14ac:dyDescent="0.2">
      <c r="A743" s="70" t="s">
        <v>1416</v>
      </c>
      <c r="B743" s="65" t="s">
        <v>1417</v>
      </c>
      <c r="C743" s="277" t="s">
        <v>1416</v>
      </c>
      <c r="D743" s="192"/>
      <c r="E743" s="192">
        <v>41378.57</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v>1058000</v>
      </c>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5414725.9000000004</v>
      </c>
      <c r="E760" s="194">
        <v>4922988.13</v>
      </c>
      <c r="F760" s="45">
        <f t="shared" si="169"/>
        <v>90.918510390341268</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488623.75</v>
      </c>
      <c r="E777" s="192">
        <v>1290850.3500000001</v>
      </c>
      <c r="F777" s="71">
        <f t="shared" si="169"/>
        <v>264.18084466831584</v>
      </c>
    </row>
    <row r="778" spans="1:6" ht="12.75" customHeight="1" x14ac:dyDescent="0.2">
      <c r="A778" s="70">
        <v>35232</v>
      </c>
      <c r="B778" s="65" t="s">
        <v>1486</v>
      </c>
      <c r="C778" s="278" t="s">
        <v>1487</v>
      </c>
      <c r="D778" s="192">
        <v>3257717.25</v>
      </c>
      <c r="E778" s="192">
        <v>4008513.15</v>
      </c>
      <c r="F778" s="71">
        <f t="shared" si="169"/>
        <v>123.04668706285054</v>
      </c>
    </row>
    <row r="779" spans="1:6" ht="12.75" customHeight="1" x14ac:dyDescent="0.2">
      <c r="A779" s="70">
        <v>36313</v>
      </c>
      <c r="B779" s="65" t="s">
        <v>1488</v>
      </c>
      <c r="C779" s="278" t="s">
        <v>1489</v>
      </c>
      <c r="D779" s="192">
        <v>21923559.09</v>
      </c>
      <c r="E779" s="192">
        <v>20000</v>
      </c>
      <c r="F779" s="71">
        <f t="shared" si="169"/>
        <v>9.1226063787802625E-2</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145586.35</v>
      </c>
      <c r="E787" s="192"/>
      <c r="F787" s="71">
        <f t="shared" si="169"/>
        <v>0</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v>41625.69</v>
      </c>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9498525.1899999995</v>
      </c>
      <c r="E843" s="194">
        <v>8704334.7100000009</v>
      </c>
      <c r="F843" s="45">
        <f t="shared" si="169"/>
        <v>91.638802191774801</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12910986.1</v>
      </c>
      <c r="E845" s="194">
        <v>19106785.609999999</v>
      </c>
      <c r="F845" s="45">
        <f t="shared" si="169"/>
        <v>147.98858477587549</v>
      </c>
    </row>
    <row r="846" spans="1:6" ht="12.75" customHeight="1" x14ac:dyDescent="0.2">
      <c r="A846" s="63">
        <v>37215</v>
      </c>
      <c r="B846" s="64" t="s">
        <v>1621</v>
      </c>
      <c r="C846" s="247" t="s">
        <v>1622</v>
      </c>
      <c r="D846" s="194">
        <v>5080423.8099999996</v>
      </c>
      <c r="E846" s="194">
        <v>6261990.8799999999</v>
      </c>
      <c r="F846" s="45">
        <f t="shared" si="169"/>
        <v>123.25725400456307</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13455564.66</v>
      </c>
      <c r="E850" s="194">
        <v>10683963.550000001</v>
      </c>
      <c r="F850" s="45">
        <f t="shared" si="169"/>
        <v>79.401822368411857</v>
      </c>
    </row>
    <row r="851" spans="1:6" ht="12.75" customHeight="1" x14ac:dyDescent="0.2">
      <c r="A851" s="63">
        <v>37221</v>
      </c>
      <c r="B851" s="64" t="s">
        <v>1631</v>
      </c>
      <c r="C851" s="247" t="s">
        <v>1632</v>
      </c>
      <c r="D851" s="194">
        <v>16343392.439999999</v>
      </c>
      <c r="E851" s="194">
        <v>21681809.609999999</v>
      </c>
      <c r="F851" s="45">
        <f t="shared" si="169"/>
        <v>132.66407014087463</v>
      </c>
    </row>
    <row r="852" spans="1:6" ht="12.75" customHeight="1" x14ac:dyDescent="0.2">
      <c r="A852" s="63" t="s">
        <v>1633</v>
      </c>
      <c r="B852" s="64" t="s">
        <v>1610</v>
      </c>
      <c r="C852" s="247" t="s">
        <v>1633</v>
      </c>
      <c r="D852" s="194">
        <v>364517.77</v>
      </c>
      <c r="E852" s="194">
        <v>382423.38</v>
      </c>
      <c r="F852" s="45">
        <f t="shared" si="169"/>
        <v>104.91213638226743</v>
      </c>
    </row>
    <row r="853" spans="1:6" ht="12.75" customHeight="1" x14ac:dyDescent="0.2">
      <c r="A853" s="63" t="s">
        <v>1634</v>
      </c>
      <c r="B853" s="64" t="s">
        <v>1635</v>
      </c>
      <c r="C853" s="247" t="s">
        <v>1634</v>
      </c>
      <c r="D853" s="194">
        <v>715999.18</v>
      </c>
      <c r="E853" s="194">
        <v>748710.32</v>
      </c>
      <c r="F853" s="45">
        <f t="shared" si="169"/>
        <v>104.56860020426279</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6741714.2999999998</v>
      </c>
      <c r="E855" s="194">
        <v>7395719.29</v>
      </c>
      <c r="F855" s="45">
        <f t="shared" si="169"/>
        <v>109.7008707414374</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280905106.30000001</v>
      </c>
      <c r="E857" s="194">
        <v>29250705.010000002</v>
      </c>
      <c r="F857" s="45">
        <f t="shared" si="169"/>
        <v>10.413020039144799</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34580.639999999999</v>
      </c>
      <c r="E873" s="194">
        <v>29266.560000000001</v>
      </c>
      <c r="F873" s="45">
        <f t="shared" si="169"/>
        <v>84.632788751162508</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40000000</v>
      </c>
      <c r="E901" s="192">
        <v>67386000</v>
      </c>
      <c r="F901" s="71">
        <f t="shared" si="169"/>
        <v>168.465</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v>18000000</v>
      </c>
      <c r="F946" s="45" t="str">
        <f t="shared" si="169"/>
        <v>-</v>
      </c>
    </row>
    <row r="947" spans="1:6" ht="12.75" customHeight="1" x14ac:dyDescent="0.2">
      <c r="A947" s="63">
        <v>51412</v>
      </c>
      <c r="B947" s="64" t="s">
        <v>1822</v>
      </c>
      <c r="C947" s="247" t="s">
        <v>1823</v>
      </c>
      <c r="D947" s="194">
        <v>0</v>
      </c>
      <c r="E947" s="194">
        <v>500000</v>
      </c>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26781434.260000002</v>
      </c>
      <c r="E981" s="192">
        <v>34869976.030000001</v>
      </c>
      <c r="F981" s="71">
        <f t="shared" si="169"/>
        <v>130.20204852165372</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8" zoomScaleNormal="100" workbookViewId="0">
      <selection activeCell="E306" sqref="E30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3412542893.6299996</v>
      </c>
      <c r="E6" s="180">
        <f t="shared" si="0"/>
        <v>3984765461.2999997</v>
      </c>
      <c r="F6" s="181">
        <f t="shared" ref="F6:F298" si="1">IF(D6&gt;0,IF(E6/D6&gt;=100,"&gt;&gt;100",E6/D6*100),"-")</f>
        <v>116.768216122298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2524779443.0699997</v>
      </c>
      <c r="E7" s="79">
        <f t="shared" si="2"/>
        <v>3039397211.0799999</v>
      </c>
      <c r="F7" s="71">
        <f t="shared" si="1"/>
        <v>120.38268211595751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284847313.49999994</v>
      </c>
      <c r="E8" s="79">
        <f>E9+E10-E11</f>
        <v>264261992.94999999</v>
      </c>
      <c r="F8" s="71">
        <f t="shared" si="1"/>
        <v>92.773208812446825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228858271.63999999</v>
      </c>
      <c r="E9" s="192">
        <v>213450327.78</v>
      </c>
      <c r="F9" s="71">
        <f t="shared" si="1"/>
        <v>93.267473467492977</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78097858.909999996</v>
      </c>
      <c r="E10" s="192">
        <v>74482685.340000004</v>
      </c>
      <c r="F10" s="71">
        <f t="shared" si="1"/>
        <v>95.370969677714058</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22108817.050000001</v>
      </c>
      <c r="E11" s="192">
        <v>23671020.170000002</v>
      </c>
      <c r="F11" s="71">
        <f t="shared" si="1"/>
        <v>107.06597334659295</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1434504595.24</v>
      </c>
      <c r="E12" s="79">
        <f t="shared" si="3"/>
        <v>1843285299.54</v>
      </c>
      <c r="F12" s="71">
        <f t="shared" si="1"/>
        <v>128.49629800116526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1408254768.9100001</v>
      </c>
      <c r="E13" s="79">
        <f t="shared" si="4"/>
        <v>1813197764.5</v>
      </c>
      <c r="F13" s="71">
        <f t="shared" si="1"/>
        <v>128.75495290553349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319232187.94</v>
      </c>
      <c r="E14" s="192">
        <v>596390261.57000005</v>
      </c>
      <c r="F14" s="71">
        <f t="shared" si="1"/>
        <v>186.82021553606373</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1113687076.1400001</v>
      </c>
      <c r="E15" s="192">
        <v>1247923184.48</v>
      </c>
      <c r="F15" s="71">
        <f t="shared" si="1"/>
        <v>112.05330574592438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258121756.19</v>
      </c>
      <c r="E16" s="192">
        <v>281839372</v>
      </c>
      <c r="F16" s="71">
        <f t="shared" si="1"/>
        <v>109.18853806051969</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76591499.549999997</v>
      </c>
      <c r="E17" s="192">
        <v>83762865.870000005</v>
      </c>
      <c r="F17" s="71">
        <f t="shared" si="1"/>
        <v>109.36313606879891</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359377750.91000003</v>
      </c>
      <c r="E18" s="192">
        <v>396717919.42000002</v>
      </c>
      <c r="F18" s="71">
        <f t="shared" si="1"/>
        <v>110.39022822516111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18005843.589999996</v>
      </c>
      <c r="E19" s="79">
        <f t="shared" si="5"/>
        <v>19157185.049999997</v>
      </c>
      <c r="F19" s="71">
        <f t="shared" si="1"/>
        <v>106.39426558519828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33741618.740000002</v>
      </c>
      <c r="E20" s="192">
        <v>37649326.729999997</v>
      </c>
      <c r="F20" s="71">
        <f t="shared" si="1"/>
        <v>111.58127006327496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6478529.4800000004</v>
      </c>
      <c r="E21" s="192">
        <v>8450444.7699999996</v>
      </c>
      <c r="F21" s="71">
        <f t="shared" si="1"/>
        <v>130.43769880321668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3711892.04</v>
      </c>
      <c r="E22" s="192">
        <v>3929433.94</v>
      </c>
      <c r="F22" s="71">
        <f t="shared" si="1"/>
        <v>105.86067422370398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45992.97</v>
      </c>
      <c r="E23" s="192">
        <v>45992.97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768269.87</v>
      </c>
      <c r="E24" s="192">
        <v>802936.57</v>
      </c>
      <c r="F24" s="71">
        <f t="shared" si="1"/>
        <v>104.51230763481587</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33706.660000000003</v>
      </c>
      <c r="E25" s="192">
        <v>35055.72</v>
      </c>
      <c r="F25" s="71">
        <f t="shared" si="1"/>
        <v>104.0023544308454</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8544106.6300000008</v>
      </c>
      <c r="E26" s="192">
        <v>8287427.71</v>
      </c>
      <c r="F26" s="71">
        <f t="shared" si="1"/>
        <v>96.995836649571388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35318272.799999997</v>
      </c>
      <c r="E28" s="192">
        <v>40043433.359999999</v>
      </c>
      <c r="F28" s="71">
        <f t="shared" si="1"/>
        <v>113.3787985238055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737894.05000000075</v>
      </c>
      <c r="E29" s="79">
        <f t="shared" si="6"/>
        <v>487574.19</v>
      </c>
      <c r="F29" s="71">
        <f t="shared" si="1"/>
        <v>66.076449593271491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14888332.5</v>
      </c>
      <c r="E30" s="192">
        <v>827772.52</v>
      </c>
      <c r="F30" s="71">
        <f t="shared" si="1"/>
        <v>5.5598739482745971</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14150438.449999999</v>
      </c>
      <c r="E34" s="192">
        <v>340198.33</v>
      </c>
      <c r="F34" s="71">
        <f t="shared" si="1"/>
        <v>2.4041539857727874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267511.98</v>
      </c>
      <c r="E35" s="79">
        <f t="shared" si="7"/>
        <v>267511.98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267511.98</v>
      </c>
      <c r="E37" s="192">
        <v>267511.98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4228517.0600000005</v>
      </c>
      <c r="E41" s="79">
        <f t="shared" si="8"/>
        <v>5959477.9900000002</v>
      </c>
      <c r="F41" s="71">
        <f t="shared" si="1"/>
        <v>140.93541318241719</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4474084.66</v>
      </c>
      <c r="E42" s="192">
        <v>7383799.5099999998</v>
      </c>
      <c r="F42" s="71">
        <f t="shared" si="1"/>
        <v>165.03486346635202</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245567.6</v>
      </c>
      <c r="E44" s="192">
        <v>1424321.52</v>
      </c>
      <c r="F44" s="71">
        <f t="shared" si="1"/>
        <v>580.01198855223572</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3010059.6499999985</v>
      </c>
      <c r="E45" s="79">
        <f t="shared" si="9"/>
        <v>4215785.8299999982</v>
      </c>
      <c r="F45" s="71">
        <f t="shared" si="1"/>
        <v>140.05655436097422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11781893.76</v>
      </c>
      <c r="E47" s="192">
        <v>13970544.939999999</v>
      </c>
      <c r="F47" s="71">
        <f t="shared" si="1"/>
        <v>118.57639548092477</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15895005.49</v>
      </c>
      <c r="E48" s="192">
        <v>16180241.960000001</v>
      </c>
      <c r="F48" s="71">
        <f t="shared" si="1"/>
        <v>101.79450375263758</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24666839.600000001</v>
      </c>
      <c r="E50" s="192">
        <v>25935001.07</v>
      </c>
      <c r="F50" s="71">
        <f t="shared" si="1"/>
        <v>105.14115910495481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691840.86</v>
      </c>
      <c r="E51" s="192">
        <v>691840.86</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976735.21</v>
      </c>
      <c r="E54" s="192">
        <v>982586.73</v>
      </c>
      <c r="F54" s="71">
        <f t="shared" si="1"/>
        <v>100.59908969596785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976735.21</v>
      </c>
      <c r="E55" s="192">
        <v>982586.73</v>
      </c>
      <c r="F55" s="71">
        <f t="shared" si="1"/>
        <v>100.59908969596785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804296841.7299999</v>
      </c>
      <c r="E56" s="79">
        <f t="shared" si="11"/>
        <v>930515366.26999998</v>
      </c>
      <c r="F56" s="71">
        <f t="shared" si="1"/>
        <v>115.69302749821952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802784035.52999997</v>
      </c>
      <c r="E57" s="192">
        <v>927560374.82000005</v>
      </c>
      <c r="F57" s="71">
        <f t="shared" si="1"/>
        <v>115.54295224712862</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1217606.29</v>
      </c>
      <c r="E58" s="192">
        <v>2659791.54</v>
      </c>
      <c r="F58" s="71">
        <f t="shared" si="1"/>
        <v>218.4443002507814</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295199.90999999997</v>
      </c>
      <c r="E62" s="192">
        <v>295199.90999999997</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438851.74</v>
      </c>
      <c r="E63" s="79">
        <f>SUM(E64:E68)</f>
        <v>642711.46</v>
      </c>
      <c r="F63" s="71">
        <f>IF(D63&gt;0,IF(E63/D63&gt;=100,"&gt;&gt;100",E63/D63*100),"-")</f>
        <v>146.45298204810581</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438851.74</v>
      </c>
      <c r="E64" s="192">
        <v>642711.46</v>
      </c>
      <c r="F64" s="71">
        <f t="shared" si="1"/>
        <v>146.45298204810581</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887763450.55999994</v>
      </c>
      <c r="E69" s="79">
        <f>E70+E82+E88+E119+E135+E147+E165+E171</f>
        <v>945368250.21999991</v>
      </c>
      <c r="F69" s="71">
        <f t="shared" si="1"/>
        <v>106.48875549265551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215433008.55000001</v>
      </c>
      <c r="E70" s="79">
        <f t="shared" si="12"/>
        <v>244850573.06999999</v>
      </c>
      <c r="F70" s="71">
        <f t="shared" si="1"/>
        <v>113.65508689592126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92888.16</v>
      </c>
      <c r="E71" s="79">
        <f t="shared" si="13"/>
        <v>104880.06</v>
      </c>
      <c r="F71" s="71">
        <f t="shared" si="1"/>
        <v>112.91004149506246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92888.16</v>
      </c>
      <c r="E73" s="192">
        <v>104880.06</v>
      </c>
      <c r="F73" s="71">
        <f t="shared" si="1"/>
        <v>112.91004149506246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215340120.39000002</v>
      </c>
      <c r="E76" s="79">
        <f>SUM(E77:E79)</f>
        <v>244745693.00999999</v>
      </c>
      <c r="F76" s="71">
        <f t="shared" si="1"/>
        <v>113.65540827540353</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6468017.96</v>
      </c>
      <c r="E77" s="192">
        <v>5563180.0700000003</v>
      </c>
      <c r="F77" s="71">
        <f t="shared" ref="F77:F79" si="14">IF(D77&gt;0,IF(E77/D77&gt;=100,"&gt;&gt;100",E77/D77*100),"-")</f>
        <v>86.01058476343502</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208872102.43000001</v>
      </c>
      <c r="E78" s="192">
        <v>239182512.94</v>
      </c>
      <c r="F78" s="71">
        <f t="shared" si="14"/>
        <v>114.51146905564281</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7748333.6699999999</v>
      </c>
      <c r="E82" s="79">
        <f>SUM(E83:E85)-E86+E87</f>
        <v>15879550.119999999</v>
      </c>
      <c r="F82" s="71">
        <f t="shared" si="1"/>
        <v>204.94148543812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23562.560000000001</v>
      </c>
      <c r="E84" s="192">
        <v>10602.56</v>
      </c>
      <c r="F84" s="71">
        <f t="shared" si="1"/>
        <v>44.997487539554271</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3189.11</v>
      </c>
      <c r="E85" s="192">
        <v>366.52</v>
      </c>
      <c r="F85" s="71">
        <f t="shared" si="1"/>
        <v>11.492861644784908</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10562.56</v>
      </c>
      <c r="E86" s="192">
        <v>10562.56</v>
      </c>
      <c r="F86" s="71">
        <f t="shared" si="1"/>
        <v>100</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7732144.5599999996</v>
      </c>
      <c r="E87" s="192">
        <v>15879143.6</v>
      </c>
      <c r="F87" s="71">
        <f t="shared" si="1"/>
        <v>205.36532234725831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126364.5299999998</v>
      </c>
      <c r="E88" s="79">
        <f t="shared" si="15"/>
        <v>18596562.650000002</v>
      </c>
      <c r="F88" s="71" t="str">
        <f t="shared" si="1"/>
        <v>&gt;&gt;100</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1228778.8399999999</v>
      </c>
      <c r="E89" s="79">
        <f t="shared" si="16"/>
        <v>19698976.960000001</v>
      </c>
      <c r="F89" s="71">
        <f t="shared" si="1"/>
        <v>1603.1344550171457</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144798.38</v>
      </c>
      <c r="E90" s="192">
        <v>114996.5</v>
      </c>
      <c r="F90" s="71">
        <f t="shared" si="1"/>
        <v>79.418360896026599</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41582.06</v>
      </c>
      <c r="E94" s="192">
        <v>18541582.059999999</v>
      </c>
      <c r="F94" s="71" t="str">
        <f t="shared" si="1"/>
        <v>&gt;&gt;100</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945787.96</v>
      </c>
      <c r="E98" s="192">
        <v>945787.96</v>
      </c>
      <c r="F98" s="71">
        <f t="shared" si="1"/>
        <v>100</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96610.44</v>
      </c>
      <c r="E99" s="192">
        <v>96610.44</v>
      </c>
      <c r="F99" s="71">
        <f t="shared" si="1"/>
        <v>100</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1102414.31</v>
      </c>
      <c r="E118" s="192">
        <v>1102414.31</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828137.48</v>
      </c>
      <c r="E119" s="79">
        <f t="shared" si="18"/>
        <v>799810.01</v>
      </c>
      <c r="F119" s="71">
        <f t="shared" si="1"/>
        <v>96.57937592680868</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828137.48</v>
      </c>
      <c r="E120" s="79">
        <f t="shared" si="19"/>
        <v>799810.01</v>
      </c>
      <c r="F120" s="71">
        <f t="shared" si="1"/>
        <v>96.57937592680868</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828137.48</v>
      </c>
      <c r="E124" s="192">
        <v>799810.01</v>
      </c>
      <c r="F124" s="71">
        <f t="shared" si="1"/>
        <v>96.57937592680868</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600807886.01999998</v>
      </c>
      <c r="E135" s="79">
        <f t="shared" si="21"/>
        <v>604125404.27999997</v>
      </c>
      <c r="F135" s="71">
        <f t="shared" si="1"/>
        <v>100.55217621758872</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604960281</v>
      </c>
      <c r="E136" s="79">
        <f t="shared" si="22"/>
        <v>608277799.25999999</v>
      </c>
      <c r="F136" s="71">
        <f t="shared" si="1"/>
        <v>100.54838612784896</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600792012.20000005</v>
      </c>
      <c r="E140" s="192">
        <v>603860673.33000004</v>
      </c>
      <c r="F140" s="71">
        <f t="shared" si="1"/>
        <v>100.51076929581055</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8600</v>
      </c>
      <c r="E141" s="192">
        <v>7989.91</v>
      </c>
      <c r="F141" s="71">
        <f t="shared" si="1"/>
        <v>92.905930232558148</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4159668.8</v>
      </c>
      <c r="E142" s="192">
        <v>4409136.0199999996</v>
      </c>
      <c r="F142" s="71">
        <f t="shared" si="1"/>
        <v>105.99728564928053</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4152394.98</v>
      </c>
      <c r="E146" s="192">
        <v>4152394.98</v>
      </c>
      <c r="F146" s="71">
        <f t="shared" si="1"/>
        <v>100</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57728094.299999982</v>
      </c>
      <c r="E147" s="79">
        <f t="shared" si="24"/>
        <v>52922107.600000024</v>
      </c>
      <c r="F147" s="71">
        <f t="shared" si="1"/>
        <v>91.674787192827949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24025273.239999998</v>
      </c>
      <c r="E148" s="192">
        <v>22928101.52</v>
      </c>
      <c r="F148" s="71">
        <f t="shared" si="1"/>
        <v>95.433260179645728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79797.3</v>
      </c>
      <c r="E150" s="79">
        <f t="shared" si="25"/>
        <v>3551561.75</v>
      </c>
      <c r="F150" s="71">
        <f t="shared" si="1"/>
        <v>4450.7292226679347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79797.3</v>
      </c>
      <c r="E152" s="192">
        <v>79892.94</v>
      </c>
      <c r="F152" s="71">
        <f t="shared" si="1"/>
        <v>100.11985367925982</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8786.19</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3462882.62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53335747.630000003</v>
      </c>
      <c r="E159" s="192">
        <v>51670896.479999997</v>
      </c>
      <c r="F159" s="71">
        <f t="shared" si="1"/>
        <v>96.878545395952102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139336152.87</v>
      </c>
      <c r="E160" s="192">
        <v>137142533.61000001</v>
      </c>
      <c r="F160" s="71">
        <f t="shared" si="1"/>
        <v>98.425663968168678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231.54</v>
      </c>
      <c r="E161" s="192">
        <v>222.47</v>
      </c>
      <c r="F161" s="71">
        <f t="shared" si="1"/>
        <v>96.08275028072903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241593.07</v>
      </c>
      <c r="E163" s="192">
        <v>273224.15000000002</v>
      </c>
      <c r="F163" s="71">
        <f t="shared" si="1"/>
        <v>113.09270998543128</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159290701.34999999</v>
      </c>
      <c r="E164" s="192">
        <v>162644432.38</v>
      </c>
      <c r="F164" s="71">
        <f t="shared" si="1"/>
        <v>102.10541544583387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5091626.0099999979</v>
      </c>
      <c r="E165" s="79">
        <f t="shared" si="26"/>
        <v>8194242.4900000021</v>
      </c>
      <c r="F165" s="71">
        <f t="shared" si="1"/>
        <v>160.93567111776156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20062458.359999999</v>
      </c>
      <c r="E166" s="192">
        <v>23089791.670000002</v>
      </c>
      <c r="F166" s="71">
        <f t="shared" si="1"/>
        <v>115.08954314410352</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1460356.74</v>
      </c>
      <c r="E167" s="192">
        <v>1746656.39</v>
      </c>
      <c r="F167" s="71">
        <f t="shared" si="1"/>
        <v>119.60477478948054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16431189.09</v>
      </c>
      <c r="E170" s="192">
        <v>16642205.57</v>
      </c>
      <c r="F170" s="71">
        <f t="shared" si="1"/>
        <v>101.28424351301773</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3412542893.6300001</v>
      </c>
      <c r="E176" s="79">
        <f>E177+E251</f>
        <v>3984765461.2999997</v>
      </c>
      <c r="F176" s="71">
        <f t="shared" si="1"/>
        <v>116.76821612229797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305303002.83000004</v>
      </c>
      <c r="E177" s="79">
        <f>E178+E197+E203+E219+E247+E248</f>
        <v>379001212.5</v>
      </c>
      <c r="F177" s="71">
        <f t="shared" si="1"/>
        <v>124.13936613359708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65490216.510000005</v>
      </c>
      <c r="E178" s="79">
        <f>SUM(E179:E181)+E185+E186+SUM(E194:E196)</f>
        <v>94872039.120000005</v>
      </c>
      <c r="F178" s="71">
        <f t="shared" si="1"/>
        <v>144.8644456771853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8951954.5800000001</v>
      </c>
      <c r="E179" s="192">
        <v>9969470.0899999999</v>
      </c>
      <c r="F179" s="71">
        <f t="shared" si="1"/>
        <v>111.36640608379851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38345583.219999999</v>
      </c>
      <c r="E180" s="192">
        <v>48006526.759999998</v>
      </c>
      <c r="F180" s="71">
        <f t="shared" si="1"/>
        <v>125.19441022600255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38857.379999999997</v>
      </c>
      <c r="E181" s="79">
        <f t="shared" si="28"/>
        <v>43446.31</v>
      </c>
      <c r="F181" s="71">
        <f t="shared" si="1"/>
        <v>111.80967424978215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38857.379999999997</v>
      </c>
      <c r="E184" s="192">
        <v>43446.31</v>
      </c>
      <c r="F184" s="71">
        <f t="shared" si="1"/>
        <v>111.80967424978215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3877070.16</v>
      </c>
      <c r="E185" s="192">
        <v>16084639.42</v>
      </c>
      <c r="F185" s="71">
        <f t="shared" si="1"/>
        <v>414.8658331217818</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38116.76</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30993.05</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7123.71</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3455435.79</v>
      </c>
      <c r="E194" s="192">
        <v>4741453.76</v>
      </c>
      <c r="F194" s="71">
        <f t="shared" si="1"/>
        <v>137.21724402235239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986928.69</v>
      </c>
      <c r="E195" s="192">
        <v>5966355.8899999997</v>
      </c>
      <c r="F195" s="71">
        <f t="shared" si="1"/>
        <v>604.53768853350493</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9834386.6899999995</v>
      </c>
      <c r="E196" s="192">
        <v>10022030.130000001</v>
      </c>
      <c r="F196" s="71">
        <f t="shared" si="1"/>
        <v>101.90803398234081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19210455.91</v>
      </c>
      <c r="E197" s="79">
        <f>SUM(E198:E202)</f>
        <v>30039824.739999998</v>
      </c>
      <c r="F197" s="71">
        <f t="shared" si="1"/>
        <v>156.37226352531681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15193748.210000001</v>
      </c>
      <c r="E199" s="192">
        <v>21955777.609999999</v>
      </c>
      <c r="F199" s="71">
        <f t="shared" ref="F199:F202" si="30">IF(D199&gt;0,IF(E199/D199&gt;=100,"&gt;&gt;100",E199/D199*100),"-")</f>
        <v>144.50534066076904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4016707.7</v>
      </c>
      <c r="E202" s="192">
        <v>8084047.1299999999</v>
      </c>
      <c r="F202" s="71">
        <f t="shared" si="30"/>
        <v>201.26052811858824</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216940549.74000001</v>
      </c>
      <c r="E219" s="79">
        <f t="shared" si="34"/>
        <v>245241510.55000001</v>
      </c>
      <c r="F219" s="71">
        <f t="shared" si="1"/>
        <v>113.04549142330389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176940549.74000001</v>
      </c>
      <c r="E220" s="79">
        <f t="shared" si="35"/>
        <v>139960773.71000001</v>
      </c>
      <c r="F220" s="71">
        <f t="shared" si="1"/>
        <v>79.100451488175651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7876400.6900000004</v>
      </c>
      <c r="E221" s="192">
        <v>7175177.21</v>
      </c>
      <c r="F221" s="71">
        <f t="shared" si="1"/>
        <v>91.097158364603203</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166954349.05000001</v>
      </c>
      <c r="E225" s="192">
        <v>132785596.5</v>
      </c>
      <c r="F225" s="71">
        <f t="shared" si="1"/>
        <v>79.534074587199257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2109800</v>
      </c>
      <c r="E227" s="192"/>
      <c r="F227" s="71">
        <f t="shared" si="1"/>
        <v>0</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40000000</v>
      </c>
      <c r="E237" s="79">
        <f t="shared" si="36"/>
        <v>105280736.84</v>
      </c>
      <c r="F237" s="71">
        <f t="shared" si="1"/>
        <v>263.20184210000002</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40000000</v>
      </c>
      <c r="E238" s="192">
        <v>105280736.84</v>
      </c>
      <c r="F238" s="71">
        <f t="shared" si="1"/>
        <v>263.20184210000002</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3661079.62</v>
      </c>
      <c r="E247" s="192">
        <v>8842880.8800000008</v>
      </c>
      <c r="F247" s="71">
        <f>IF(D247&gt;0,IF(E247/D247&gt;=100,"&gt;&gt;100",E247/D247*100),"-")</f>
        <v>241.53751892454065</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701.05</v>
      </c>
      <c r="E248" s="79">
        <f t="shared" si="37"/>
        <v>4957.21</v>
      </c>
      <c r="F248" s="71">
        <f t="shared" si="1"/>
        <v>707.11218885956782</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701.05</v>
      </c>
      <c r="E250" s="192">
        <v>4957.21</v>
      </c>
      <c r="F250" s="71">
        <f t="shared" si="1"/>
        <v>707.11218885956782</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3107239890.8000002</v>
      </c>
      <c r="E251" s="79">
        <f>+E252+E255-E264+E274+E291</f>
        <v>3605764248.7999997</v>
      </c>
      <c r="F251" s="71">
        <f t="shared" si="1"/>
        <v>116.04396105611427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2910761625.1800003</v>
      </c>
      <c r="E252" s="79">
        <f>E253-E254</f>
        <v>3418041484.46</v>
      </c>
      <c r="F252" s="71">
        <f t="shared" si="1"/>
        <v>117.42773626296621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3127746862.6900001</v>
      </c>
      <c r="E253" s="192">
        <v>3663327682.7800002</v>
      </c>
      <c r="F253" s="71">
        <f t="shared" si="1"/>
        <v>117.12353472331125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216985237.50999999</v>
      </c>
      <c r="E254" s="192">
        <v>245286198.31999999</v>
      </c>
      <c r="F254" s="71">
        <f t="shared" si="1"/>
        <v>113.04280472476647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135773189.96000004</v>
      </c>
      <c r="E255" s="79">
        <f>E256-E260</f>
        <v>128877186.16000009</v>
      </c>
      <c r="F255" s="71">
        <f t="shared" si="1"/>
        <v>94.920938513684789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1277809638.25</v>
      </c>
      <c r="E256" s="79">
        <f>SUM(E257:E259)</f>
        <v>1543513114.3400002</v>
      </c>
      <c r="F256" s="71">
        <f t="shared" si="1"/>
        <v>120.79366661014464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1142760404.6800001</v>
      </c>
      <c r="E257" s="192">
        <v>1406614835.1600001</v>
      </c>
      <c r="F257" s="71">
        <f t="shared" si="1"/>
        <v>123.08921707467502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135049233.56999999</v>
      </c>
      <c r="E259" s="192">
        <v>136898279.18000001</v>
      </c>
      <c r="F259" s="71">
        <f t="shared" si="1"/>
        <v>101.3691640901032</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1142036448.29</v>
      </c>
      <c r="E260" s="79">
        <f>SUM(E261:E263)</f>
        <v>1414635928.1800001</v>
      </c>
      <c r="F260" s="71">
        <f t="shared" si="1"/>
        <v>123.86959543175439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1142036448.29</v>
      </c>
      <c r="E262" s="192">
        <v>1414635928.1800001</v>
      </c>
      <c r="F262" s="71">
        <f t="shared" si="1"/>
        <v>123.86959543175439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38116.76</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30993.05</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7123.71</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55975132.960000001</v>
      </c>
      <c r="E274" s="79">
        <f>SUM(E275:E277)+SUM(E286:E290)</f>
        <v>51050095.400000013</v>
      </c>
      <c r="F274" s="71">
        <f t="shared" si="1"/>
        <v>91.201383007844868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8759816.6199999992</v>
      </c>
      <c r="E275" s="192">
        <v>8001936.2400000002</v>
      </c>
      <c r="F275" s="71">
        <f t="shared" ref="F275:F290" si="39">IF(D275&gt;0,IF(E275/D275&gt;=100,"&gt;&gt;100",E275/D275*100),"-")</f>
        <v>91.348216373963325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79797.3</v>
      </c>
      <c r="E277" s="79">
        <f>SUM(E278:E285)</f>
        <v>3551561.75</v>
      </c>
      <c r="F277" s="71">
        <f t="shared" si="39"/>
        <v>4450.7292226679347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79797.3</v>
      </c>
      <c r="E279" s="192">
        <v>79892.94</v>
      </c>
      <c r="F279" s="71">
        <f t="shared" si="39"/>
        <v>100.11985367925982</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8786.19</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3462882.62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4203968.43</v>
      </c>
      <c r="E286" s="192">
        <v>2774535.49</v>
      </c>
      <c r="F286" s="71">
        <f t="shared" si="39"/>
        <v>65.998009647279872</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42906430.359999999</v>
      </c>
      <c r="E287" s="192">
        <v>36667604.060000002</v>
      </c>
      <c r="F287" s="71">
        <f t="shared" si="39"/>
        <v>85.459460860169315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228.3</v>
      </c>
      <c r="E288" s="192">
        <v>220.27</v>
      </c>
      <c r="F288" s="71">
        <f t="shared" si="39"/>
        <v>96.482698204117384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24891.95</v>
      </c>
      <c r="E290" s="192">
        <v>54237.59</v>
      </c>
      <c r="F290" s="71">
        <f t="shared" si="39"/>
        <v>217.89208961130001</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4729942.7</v>
      </c>
      <c r="E291" s="79">
        <f>SUM(E292:E295)</f>
        <v>7833599.54</v>
      </c>
      <c r="F291" s="71">
        <f t="shared" si="1"/>
        <v>165.61721857645338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3275968.42</v>
      </c>
      <c r="E292" s="192">
        <v>6087573.46</v>
      </c>
      <c r="F292" s="71">
        <f t="shared" si="1"/>
        <v>185.82515700807642</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1453974.28</v>
      </c>
      <c r="E293" s="192">
        <v>1746026.08</v>
      </c>
      <c r="F293" s="71">
        <f t="shared" ref="F293:F295" si="40">IF(D293&gt;0,IF(E293/D293&gt;=100,"&gt;&gt;100",E293/D293*100),"-")</f>
        <v>120.08644884694934</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1288850414.0799999</v>
      </c>
      <c r="E297" s="79">
        <f t="shared" si="42"/>
        <v>1226974403.51</v>
      </c>
      <c r="F297" s="71">
        <f t="shared" si="1"/>
        <v>95.199131730568752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1288850414.0799999</v>
      </c>
      <c r="E298" s="193">
        <v>1226974403.51</v>
      </c>
      <c r="F298" s="75">
        <f t="shared" si="1"/>
        <v>95.199131730568752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1092083.71</v>
      </c>
      <c r="E300" s="192">
        <v>1092083.71</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136695.13</v>
      </c>
      <c r="E301" s="192">
        <v>18606893.25</v>
      </c>
      <c r="F301" s="71" t="str">
        <f t="shared" si="43"/>
        <v>&gt;&gt;100</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216900987.11000001</v>
      </c>
      <c r="E302" s="192">
        <v>214884336.90000001</v>
      </c>
      <c r="F302" s="71">
        <f t="shared" si="43"/>
        <v>99.070243876309661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117808.54</v>
      </c>
      <c r="E303" s="192">
        <v>682203.08</v>
      </c>
      <c r="F303" s="71">
        <f t="shared" si="43"/>
        <v>579.07778162771569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17368865.32</v>
      </c>
      <c r="E305" s="192">
        <v>20634473.82</v>
      </c>
      <c r="F305" s="71">
        <f t="shared" si="43"/>
        <v>118.80150740900557</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4153949.78</v>
      </c>
      <c r="E306" s="192">
        <v>4201974.24</v>
      </c>
      <c r="F306" s="71">
        <f t="shared" si="43"/>
        <v>101.15611556574957</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260192.18</v>
      </c>
      <c r="E308" s="192">
        <v>337980.04</v>
      </c>
      <c r="F308" s="71">
        <f t="shared" si="43"/>
        <v>129.89630971999236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646700.42000000004</v>
      </c>
      <c r="E309" s="192">
        <v>602184.57999999996</v>
      </c>
      <c r="F309" s="71">
        <f t="shared" si="43"/>
        <v>93.11646650855738</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50060.97</v>
      </c>
      <c r="E311" s="192">
        <v>50311.89</v>
      </c>
      <c r="F311" s="71">
        <f t="shared" si="43"/>
        <v>100.50122880159932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5877272.6799999997</v>
      </c>
      <c r="E313" s="192">
        <v>13878988.6</v>
      </c>
      <c r="F313" s="71">
        <f t="shared" si="43"/>
        <v>236.14675302082463</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897918.31</v>
      </c>
      <c r="E314" s="192">
        <v>1009678.49</v>
      </c>
      <c r="F314" s="71">
        <f t="shared" si="43"/>
        <v>112.4465865942749</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1303627.8799999999</v>
      </c>
      <c r="E336" s="192">
        <v>812058.48</v>
      </c>
      <c r="F336" s="71">
        <f t="shared" si="43"/>
        <v>62.292199519390458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f>67847668.25-3661079.62</f>
        <v>64186588.630000003</v>
      </c>
      <c r="E337" s="192">
        <v>94059980.640000001</v>
      </c>
      <c r="F337" s="71">
        <f t="shared" si="43"/>
        <v>146.54148576457848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1816795.9</v>
      </c>
      <c r="E338" s="192">
        <v>12796.5</v>
      </c>
      <c r="F338" s="71">
        <f t="shared" si="43"/>
        <v>0.70434439003302474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17393660.010000002</v>
      </c>
      <c r="E339" s="192">
        <v>30027028.239999998</v>
      </c>
      <c r="F339" s="71">
        <f t="shared" si="43"/>
        <v>172.63202927237162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216940549.74000001</v>
      </c>
      <c r="E343" s="192">
        <v>245241510.55000001</v>
      </c>
      <c r="F343" s="71">
        <f t="shared" si="43"/>
        <v>113.04549142330389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1714747.66</v>
      </c>
      <c r="E344" s="192">
        <v>606585.77</v>
      </c>
      <c r="F344" s="71">
        <f t="shared" si="43"/>
        <v>35.374637572037862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3531383.82</v>
      </c>
      <c r="E366" s="192">
        <v>3968433.64</v>
      </c>
      <c r="F366" s="71">
        <f t="shared" ref="F366:F397" si="44">IF(D366&gt;0,IF(E366/D366&gt;=100,"&gt;&gt;100",E366/D366*100),"-")</f>
        <v>112.37616306459716</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129695.8</v>
      </c>
      <c r="E368" s="192">
        <v>1357.78</v>
      </c>
      <c r="F368" s="71">
        <f t="shared" si="44"/>
        <v>1.0468958902292904</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1278803.45</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793539.61</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2800746.4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15943.22</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796336.83</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2196.37</v>
      </c>
      <c r="E387" s="192">
        <v>2038.31</v>
      </c>
      <c r="F387" s="71">
        <f t="shared" si="44"/>
        <v>92.803580453202329</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408873176.51999998</v>
      </c>
      <c r="E389" s="192">
        <v>382264559.79000002</v>
      </c>
      <c r="F389" s="71">
        <f t="shared" si="44"/>
        <v>93.492207790085146</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168102467.93000001</v>
      </c>
      <c r="E391" s="288">
        <v>187322966.06</v>
      </c>
      <c r="F391" s="263">
        <f t="shared" si="44"/>
        <v>111.43379890056322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569097762.66999996</v>
      </c>
      <c r="E392" s="288">
        <v>455846760.31999999</v>
      </c>
      <c r="F392" s="263">
        <f t="shared" si="44"/>
        <v>80.099903781264686</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2873906.09</v>
      </c>
      <c r="E393" s="288">
        <v>25378858.809999999</v>
      </c>
      <c r="F393" s="263">
        <f t="shared" si="44"/>
        <v>883.07891821197268</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38206658.210000001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139900904.5</v>
      </c>
      <c r="E397" s="284">
        <v>137952562.00999999</v>
      </c>
      <c r="F397" s="289">
        <f t="shared" si="44"/>
        <v>98.607341034024543</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8" sqref="E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181315431.10000002</v>
      </c>
      <c r="E5" s="58">
        <f t="shared" si="0"/>
        <v>196814935.88</v>
      </c>
      <c r="F5" s="59">
        <f t="shared" ref="F5:F141" si="1">IF(D5&gt;0,IF(E5/D5&gt;=100,"&gt;&gt;100",E5/D5*100),"-")</f>
        <v>108.54836496042724</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174404663.48000002</v>
      </c>
      <c r="E6" s="60">
        <f t="shared" si="2"/>
        <v>187191221.68000001</v>
      </c>
      <c r="F6" s="45">
        <f t="shared" si="1"/>
        <v>107.3315460406059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173388059.24000001</v>
      </c>
      <c r="E7" s="194">
        <f>186643146.7+6725.18</f>
        <v>186649871.88</v>
      </c>
      <c r="F7" s="45">
        <f t="shared" si="1"/>
        <v>107.64863087927137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1016604.24</v>
      </c>
      <c r="E9" s="194">
        <v>541349.80000000005</v>
      </c>
      <c r="F9" s="45">
        <f t="shared" si="1"/>
        <v>53.250791084640767</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2364822.29</v>
      </c>
      <c r="E19" s="194">
        <v>3757922.32</v>
      </c>
      <c r="F19" s="45">
        <f t="shared" si="1"/>
        <v>158.90929038900424</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4545945.33</v>
      </c>
      <c r="E20" s="194">
        <v>5865791.8799999999</v>
      </c>
      <c r="F20" s="45">
        <f t="shared" si="1"/>
        <v>129.03348927867552</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2649818.79</v>
      </c>
      <c r="E28" s="60">
        <f t="shared" si="6"/>
        <v>3558878.8000000003</v>
      </c>
      <c r="F28" s="45">
        <f t="shared" si="1"/>
        <v>134.3064972378734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1870200</v>
      </c>
      <c r="E30" s="194">
        <v>2230200</v>
      </c>
      <c r="F30" s="45">
        <f t="shared" si="1"/>
        <v>119.24927815206929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431.52</v>
      </c>
      <c r="E31" s="194">
        <v>2481.4499999999998</v>
      </c>
      <c r="F31" s="45">
        <f t="shared" si="1"/>
        <v>575.04866518353731</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779187.27</v>
      </c>
      <c r="E34" s="194">
        <v>1326197.3500000001</v>
      </c>
      <c r="F34" s="45">
        <f t="shared" si="1"/>
        <v>170.20264589281601</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243351357.04999998</v>
      </c>
      <c r="E35" s="60">
        <f t="shared" si="7"/>
        <v>287277947.42000002</v>
      </c>
      <c r="F35" s="45">
        <f t="shared" si="1"/>
        <v>118.05068642414626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4519139</v>
      </c>
      <c r="E39" s="60">
        <f t="shared" si="9"/>
        <v>6615671.0300000003</v>
      </c>
      <c r="F39" s="45">
        <f t="shared" si="1"/>
        <v>146.39228910639838</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2537166.04</v>
      </c>
      <c r="E40" s="194">
        <v>4135688.9</v>
      </c>
      <c r="F40" s="45">
        <f t="shared" si="1"/>
        <v>163.0042667605625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1755412.5</v>
      </c>
      <c r="E41" s="194">
        <v>2196480.4300000002</v>
      </c>
      <c r="F41" s="45">
        <f t="shared" si="1"/>
        <v>125.1261700597438</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226560.46</v>
      </c>
      <c r="E42" s="194">
        <v>283501.7</v>
      </c>
      <c r="F42" s="45">
        <f t="shared" si="1"/>
        <v>125.13291154158146</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819739.23</v>
      </c>
      <c r="E43" s="60">
        <f t="shared" si="10"/>
        <v>1507994.55</v>
      </c>
      <c r="F43" s="45">
        <f t="shared" si="1"/>
        <v>183.96027600143037</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819739.23</v>
      </c>
      <c r="E49" s="194">
        <v>1507994.55</v>
      </c>
      <c r="F49" s="45">
        <f t="shared" si="1"/>
        <v>183.96027600143037</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209517018.87</v>
      </c>
      <c r="E54" s="60">
        <f t="shared" si="12"/>
        <v>248709883.56</v>
      </c>
      <c r="F54" s="45">
        <f t="shared" si="1"/>
        <v>118.70629168999305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209439332.87</v>
      </c>
      <c r="E55" s="194">
        <v>248628488.56</v>
      </c>
      <c r="F55" s="45">
        <f t="shared" si="1"/>
        <v>118.71145937727221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77686</v>
      </c>
      <c r="E59" s="194">
        <v>81395</v>
      </c>
      <c r="F59" s="45">
        <f t="shared" si="1"/>
        <v>104.77434801637359</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1481427</v>
      </c>
      <c r="E61" s="60">
        <f t="shared" si="13"/>
        <v>3674674.15</v>
      </c>
      <c r="F61" s="45">
        <f t="shared" si="1"/>
        <v>248.04962715003845</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1476721.56</v>
      </c>
      <c r="E64" s="194">
        <v>3674674.15</v>
      </c>
      <c r="F64" s="45">
        <f t="shared" si="1"/>
        <v>248.84001490436694</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4705.4399999999996</v>
      </c>
      <c r="E65" s="194"/>
      <c r="F65" s="45">
        <f t="shared" si="1"/>
        <v>0</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2313630.69</v>
      </c>
      <c r="E66" s="60">
        <f t="shared" si="14"/>
        <v>711969.51</v>
      </c>
      <c r="F66" s="45">
        <f t="shared" si="1"/>
        <v>30.772824421688494</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2313630.69</v>
      </c>
      <c r="E69" s="194">
        <v>711969.51</v>
      </c>
      <c r="F69" s="45">
        <f t="shared" si="1"/>
        <v>30.772824421688494</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24700402.260000002</v>
      </c>
      <c r="E74" s="194">
        <v>26057754.620000001</v>
      </c>
      <c r="F74" s="45">
        <f t="shared" si="1"/>
        <v>105.49526418927235</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312349801.00999999</v>
      </c>
      <c r="E75" s="60">
        <f t="shared" si="15"/>
        <v>81529043.729999989</v>
      </c>
      <c r="F75" s="45">
        <f t="shared" si="1"/>
        <v>26.101839497374868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49804535.270000003</v>
      </c>
      <c r="E76" s="194">
        <v>59447693.939999998</v>
      </c>
      <c r="F76" s="45">
        <f t="shared" si="1"/>
        <v>119.36200913776742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252807793.44</v>
      </c>
      <c r="E77" s="194">
        <v>5450314.9699999997</v>
      </c>
      <c r="F77" s="45">
        <f t="shared" si="1"/>
        <v>2.1559125594336348</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43750</v>
      </c>
      <c r="E79" s="194">
        <v>751019.1</v>
      </c>
      <c r="F79" s="45">
        <f t="shared" si="1"/>
        <v>1716.6150857142857</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639329.85</v>
      </c>
      <c r="E80" s="194">
        <v>1029389.05</v>
      </c>
      <c r="F80" s="45">
        <f t="shared" si="1"/>
        <v>161.01063480768184</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9054392.4499999993</v>
      </c>
      <c r="E81" s="194">
        <v>14850626.67</v>
      </c>
      <c r="F81" s="45">
        <f t="shared" si="1"/>
        <v>164.01571670333334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285310973.36000001</v>
      </c>
      <c r="E82" s="60">
        <f t="shared" si="16"/>
        <v>355280255.47000003</v>
      </c>
      <c r="F82" s="45">
        <f t="shared" si="1"/>
        <v>124.52386646261731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24388492.41</v>
      </c>
      <c r="E84" s="194">
        <v>31198539.449999999</v>
      </c>
      <c r="F84" s="45">
        <f t="shared" si="1"/>
        <v>127.92319806208144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24248198.620000001</v>
      </c>
      <c r="E86" s="194">
        <v>22794703.469999999</v>
      </c>
      <c r="F86" s="45">
        <f t="shared" si="1"/>
        <v>94.005760292638172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236674282.33000001</v>
      </c>
      <c r="E88" s="194">
        <v>301287012.55000001</v>
      </c>
      <c r="F88" s="45">
        <f t="shared" si="1"/>
        <v>127.30027512237645</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13148131.59</v>
      </c>
      <c r="E89" s="60">
        <f t="shared" si="17"/>
        <v>11437015.4</v>
      </c>
      <c r="F89" s="45">
        <f t="shared" si="1"/>
        <v>86.985860475404635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33707.120000000003</v>
      </c>
      <c r="E99" s="60">
        <f t="shared" si="20"/>
        <v>37711</v>
      </c>
      <c r="F99" s="45">
        <f t="shared" si="1"/>
        <v>111.87843992604529</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33707.120000000003</v>
      </c>
      <c r="E102" s="194">
        <v>37711</v>
      </c>
      <c r="F102" s="45">
        <f t="shared" si="1"/>
        <v>111.87843992604529</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7275037.9000000004</v>
      </c>
      <c r="E104" s="194">
        <v>7266291.6799999997</v>
      </c>
      <c r="F104" s="45">
        <f t="shared" si="1"/>
        <v>99.879777670986428</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5839386.5700000003</v>
      </c>
      <c r="E106" s="194">
        <v>4133012.72</v>
      </c>
      <c r="F106" s="45">
        <f t="shared" si="1"/>
        <v>70.778200251948718</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79353357.769999996</v>
      </c>
      <c r="E107" s="60">
        <f t="shared" si="21"/>
        <v>106330066.97000001</v>
      </c>
      <c r="F107" s="45">
        <f t="shared" si="1"/>
        <v>133.99567448448758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52009535.049999997</v>
      </c>
      <c r="E108" s="194">
        <v>73538435.430000007</v>
      </c>
      <c r="F108" s="45">
        <f t="shared" si="1"/>
        <v>141.39414120757462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24406296.699999999</v>
      </c>
      <c r="E109" s="194">
        <v>28191542.359999999</v>
      </c>
      <c r="F109" s="45">
        <f t="shared" si="1"/>
        <v>115.50929953252596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1437969.6</v>
      </c>
      <c r="E111" s="194">
        <v>1875957.92</v>
      </c>
      <c r="F111" s="45">
        <f t="shared" si="1"/>
        <v>130.45880246703405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1499556.42</v>
      </c>
      <c r="E113" s="194">
        <v>2724131.26</v>
      </c>
      <c r="F113" s="45">
        <f t="shared" si="1"/>
        <v>181.66247189285482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106746398.84</v>
      </c>
      <c r="E114" s="60">
        <f t="shared" si="22"/>
        <v>114210867.16999999</v>
      </c>
      <c r="F114" s="45">
        <f t="shared" si="1"/>
        <v>106.99271208313858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64178900.119999997</v>
      </c>
      <c r="E115" s="60">
        <f t="shared" si="23"/>
        <v>64613545.449999996</v>
      </c>
      <c r="F115" s="45">
        <f t="shared" si="1"/>
        <v>100.67724022877817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51152397.229999997</v>
      </c>
      <c r="E116" s="194">
        <v>53480219.549999997</v>
      </c>
      <c r="F116" s="45">
        <f t="shared" si="1"/>
        <v>104.55075899870978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13026502.890000001</v>
      </c>
      <c r="E117" s="194">
        <v>11133325.9</v>
      </c>
      <c r="F117" s="45">
        <f t="shared" si="1"/>
        <v>85.466728822105225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6868711.7300000004</v>
      </c>
      <c r="E118" s="60">
        <f t="shared" si="24"/>
        <v>9847532.2100000009</v>
      </c>
      <c r="F118" s="45">
        <f t="shared" si="1"/>
        <v>143.36796472313159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6868711.7300000004</v>
      </c>
      <c r="E120" s="194">
        <v>9847532.2100000009</v>
      </c>
      <c r="F120" s="45">
        <f t="shared" si="1"/>
        <v>143.36796472313159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3587310.42</v>
      </c>
      <c r="E125" s="194">
        <v>5323037.76</v>
      </c>
      <c r="F125" s="45">
        <f t="shared" si="1"/>
        <v>148.38520052022707</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32111476.57</v>
      </c>
      <c r="E128" s="194">
        <v>34426751.75</v>
      </c>
      <c r="F128" s="45">
        <f t="shared" si="1"/>
        <v>107.21011746362056</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65743795.840000004</v>
      </c>
      <c r="E129" s="60">
        <f t="shared" si="26"/>
        <v>85467377.569999993</v>
      </c>
      <c r="F129" s="45">
        <f t="shared" si="1"/>
        <v>130.00067379437758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8111162.8099999996</v>
      </c>
      <c r="E130" s="60">
        <f t="shared" si="27"/>
        <v>17771014.359999999</v>
      </c>
      <c r="F130" s="45">
        <f t="shared" si="1"/>
        <v>219.09330112435507</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8111162.8099999996</v>
      </c>
      <c r="E132" s="194">
        <v>17771014.359999999</v>
      </c>
      <c r="F132" s="45">
        <f t="shared" si="1"/>
        <v>219.09330112435507</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24216264.289999999</v>
      </c>
      <c r="E133" s="194">
        <v>35300940.530000001</v>
      </c>
      <c r="F133" s="45">
        <f t="shared" si="1"/>
        <v>145.77368378233868</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22805494.34</v>
      </c>
      <c r="E135" s="194">
        <v>19130692.559999999</v>
      </c>
      <c r="F135" s="45">
        <f t="shared" si="1"/>
        <v>83.886331402365016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598723.5</v>
      </c>
      <c r="E138" s="194">
        <v>576580.01</v>
      </c>
      <c r="F138" s="45">
        <f t="shared" si="1"/>
        <v>96.301549880704528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10012150.9</v>
      </c>
      <c r="E140" s="194">
        <v>12688150.109999999</v>
      </c>
      <c r="F140" s="45">
        <f t="shared" si="1"/>
        <v>126.72751576287169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1289969065.3499999</v>
      </c>
      <c r="E141" s="81">
        <f t="shared" si="28"/>
        <v>1241906388.4100001</v>
      </c>
      <c r="F141" s="61">
        <f t="shared" si="1"/>
        <v>96.27412174206215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I10" sqref="I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7" customHeight="1" x14ac:dyDescent="0.2">
      <c r="A5" s="160" t="s">
        <v>3085</v>
      </c>
      <c r="B5" s="84" t="s">
        <v>3086</v>
      </c>
      <c r="C5" s="254" t="s">
        <v>3085</v>
      </c>
      <c r="D5" s="58">
        <f t="shared" ref="D5:E5" si="0">D6+D22</f>
        <v>312004735.41000003</v>
      </c>
      <c r="E5" s="82">
        <f t="shared" si="0"/>
        <v>63727865.890000001</v>
      </c>
      <c r="F5" s="31"/>
      <c r="G5" s="31"/>
      <c r="H5" s="31"/>
      <c r="I5" s="31"/>
      <c r="J5" s="31"/>
      <c r="K5" s="31"/>
      <c r="L5" s="31"/>
      <c r="M5" s="31"/>
      <c r="N5" s="31"/>
      <c r="O5" s="31"/>
      <c r="P5" s="31"/>
      <c r="Q5" s="31"/>
      <c r="R5" s="31"/>
      <c r="S5" s="31"/>
      <c r="T5" s="31"/>
      <c r="U5" s="31"/>
    </row>
    <row r="6" spans="1:24" ht="13.7" customHeight="1" x14ac:dyDescent="0.2">
      <c r="A6" s="161" t="s">
        <v>3087</v>
      </c>
      <c r="B6" s="85" t="s">
        <v>3088</v>
      </c>
      <c r="C6" s="134" t="s">
        <v>3087</v>
      </c>
      <c r="D6" s="60">
        <f t="shared" ref="D6:E6" si="1">D7+D14</f>
        <v>281068013.11000001</v>
      </c>
      <c r="E6" s="83">
        <f t="shared" si="1"/>
        <v>39354715.489999995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281067661.54000002</v>
      </c>
      <c r="E7" s="83">
        <f t="shared" si="2"/>
        <v>33865501.489999995</v>
      </c>
      <c r="F7" s="31"/>
      <c r="G7" s="31"/>
      <c r="H7" s="31"/>
      <c r="I7" s="31"/>
      <c r="J7" s="31"/>
      <c r="K7" s="31"/>
      <c r="L7" s="31"/>
      <c r="M7" s="31"/>
      <c r="N7" s="31"/>
      <c r="O7" s="31"/>
      <c r="P7" s="31"/>
      <c r="Q7" s="31"/>
      <c r="R7" s="31"/>
      <c r="S7" s="31"/>
      <c r="T7" s="31"/>
      <c r="U7" s="31"/>
    </row>
    <row r="8" spans="1:24" ht="13.7" customHeight="1" x14ac:dyDescent="0.2">
      <c r="A8" s="161" t="s">
        <v>582</v>
      </c>
      <c r="B8" s="85" t="s">
        <v>3091</v>
      </c>
      <c r="C8" s="134" t="s">
        <v>3092</v>
      </c>
      <c r="D8" s="194">
        <v>470486.55</v>
      </c>
      <c r="E8" s="195">
        <v>7975278.9100000001</v>
      </c>
      <c r="F8" s="31"/>
      <c r="G8" s="31"/>
      <c r="H8" s="31"/>
      <c r="I8" s="31"/>
      <c r="J8" s="31"/>
      <c r="K8" s="31"/>
      <c r="L8" s="31"/>
      <c r="M8" s="31"/>
      <c r="N8" s="31"/>
      <c r="O8" s="31"/>
      <c r="P8" s="31"/>
      <c r="Q8" s="31"/>
      <c r="R8" s="31"/>
      <c r="S8" s="31"/>
      <c r="T8" s="31"/>
      <c r="U8" s="31"/>
    </row>
    <row r="9" spans="1:24" ht="13.7" customHeight="1" x14ac:dyDescent="0.2">
      <c r="A9" s="161" t="s">
        <v>582</v>
      </c>
      <c r="B9" s="85" t="s">
        <v>3093</v>
      </c>
      <c r="C9" s="134" t="s">
        <v>3094</v>
      </c>
      <c r="D9" s="194">
        <v>280597174.99000001</v>
      </c>
      <c r="E9" s="195">
        <v>25890222.579999998</v>
      </c>
      <c r="F9" s="31"/>
      <c r="G9" s="31"/>
      <c r="H9" s="31"/>
      <c r="I9" s="31"/>
      <c r="J9" s="31"/>
      <c r="K9" s="31"/>
      <c r="L9" s="31"/>
      <c r="M9" s="31"/>
      <c r="N9" s="31"/>
      <c r="O9" s="31"/>
      <c r="P9" s="31"/>
      <c r="Q9" s="31"/>
      <c r="R9" s="31"/>
      <c r="S9" s="31"/>
      <c r="T9" s="31"/>
      <c r="U9" s="31"/>
    </row>
    <row r="10" spans="1:24" ht="13.7"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7"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7"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7"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351.57</v>
      </c>
      <c r="E14" s="60">
        <f>SUM(E15:E21)</f>
        <v>5489214</v>
      </c>
      <c r="F14" s="31"/>
      <c r="G14" s="31"/>
      <c r="H14" s="31"/>
      <c r="I14" s="31"/>
      <c r="J14" s="31"/>
      <c r="K14" s="31"/>
      <c r="L14" s="31"/>
      <c r="M14" s="31"/>
      <c r="N14" s="31"/>
      <c r="O14" s="31"/>
      <c r="P14" s="31"/>
      <c r="Q14" s="31"/>
      <c r="R14" s="31"/>
      <c r="S14" s="31"/>
      <c r="T14" s="31"/>
      <c r="U14" s="31"/>
    </row>
    <row r="15" spans="1:24" ht="13.7"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7"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7" customHeight="1" x14ac:dyDescent="0.2">
      <c r="A18" s="161" t="s">
        <v>582</v>
      </c>
      <c r="B18" s="85" t="s">
        <v>3109</v>
      </c>
      <c r="C18" s="134" t="s">
        <v>3110</v>
      </c>
      <c r="D18" s="192">
        <v>351.57</v>
      </c>
      <c r="E18" s="283"/>
      <c r="F18" s="31"/>
      <c r="G18" s="31"/>
      <c r="H18" s="31"/>
      <c r="I18" s="31"/>
      <c r="J18" s="31"/>
      <c r="K18" s="31"/>
      <c r="L18" s="31"/>
      <c r="M18" s="31"/>
      <c r="N18" s="31"/>
      <c r="O18" s="31"/>
      <c r="P18" s="31"/>
      <c r="Q18" s="31"/>
      <c r="R18" s="31"/>
      <c r="S18" s="31"/>
      <c r="T18" s="31"/>
      <c r="U18" s="31"/>
    </row>
    <row r="19" spans="1:21" ht="13.7" customHeight="1" x14ac:dyDescent="0.2">
      <c r="A19" s="161" t="s">
        <v>582</v>
      </c>
      <c r="B19" s="85" t="s">
        <v>3111</v>
      </c>
      <c r="C19" s="134" t="s">
        <v>3112</v>
      </c>
      <c r="D19" s="192"/>
      <c r="E19" s="283">
        <v>5489214</v>
      </c>
      <c r="F19" s="31"/>
      <c r="G19" s="31"/>
      <c r="H19" s="31"/>
      <c r="I19" s="31"/>
      <c r="J19" s="31"/>
      <c r="K19" s="31"/>
      <c r="L19" s="31"/>
      <c r="M19" s="31"/>
      <c r="N19" s="31"/>
      <c r="O19" s="31"/>
      <c r="P19" s="31"/>
      <c r="Q19" s="31"/>
      <c r="R19" s="31"/>
      <c r="S19" s="31"/>
      <c r="T19" s="31"/>
      <c r="U19" s="31"/>
    </row>
    <row r="20" spans="1:21" ht="13.7"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7"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7" customHeight="1" x14ac:dyDescent="0.2">
      <c r="A22" s="161" t="s">
        <v>3117</v>
      </c>
      <c r="B22" s="85" t="s">
        <v>3118</v>
      </c>
      <c r="C22" s="134" t="s">
        <v>3117</v>
      </c>
      <c r="D22" s="60">
        <f t="shared" ref="D22:E22" si="3">D23+D30</f>
        <v>30936722.300000001</v>
      </c>
      <c r="E22" s="83">
        <f t="shared" si="3"/>
        <v>24373150.400000002</v>
      </c>
      <c r="F22" s="31"/>
      <c r="G22" s="31"/>
      <c r="H22" s="31"/>
      <c r="I22" s="31"/>
      <c r="J22" s="31"/>
      <c r="K22" s="31"/>
      <c r="L22" s="31"/>
      <c r="M22" s="31"/>
      <c r="N22" s="31"/>
      <c r="O22" s="31"/>
      <c r="P22" s="31"/>
      <c r="Q22" s="31"/>
      <c r="R22" s="31"/>
      <c r="S22" s="31"/>
      <c r="T22" s="31"/>
      <c r="U22" s="31"/>
    </row>
    <row r="23" spans="1:21" ht="13.7" customHeight="1" x14ac:dyDescent="0.2">
      <c r="A23" s="161" t="s">
        <v>582</v>
      </c>
      <c r="B23" s="85" t="s">
        <v>3119</v>
      </c>
      <c r="C23" s="134" t="s">
        <v>3120</v>
      </c>
      <c r="D23" s="60">
        <f t="shared" ref="D23:E23" si="4">SUM(D24:D29)</f>
        <v>30936722.300000001</v>
      </c>
      <c r="E23" s="83">
        <f t="shared" si="4"/>
        <v>24296944.010000002</v>
      </c>
      <c r="F23" s="31"/>
      <c r="G23" s="31"/>
      <c r="H23" s="31"/>
      <c r="I23" s="31"/>
      <c r="J23" s="31"/>
      <c r="K23" s="31"/>
      <c r="L23" s="31"/>
      <c r="M23" s="31"/>
      <c r="N23" s="31"/>
      <c r="O23" s="31"/>
      <c r="P23" s="31"/>
      <c r="Q23" s="31"/>
      <c r="R23" s="31"/>
      <c r="S23" s="31"/>
      <c r="T23" s="31"/>
      <c r="U23" s="31"/>
    </row>
    <row r="24" spans="1:21" ht="13.7" customHeight="1" x14ac:dyDescent="0.2">
      <c r="A24" s="161" t="s">
        <v>582</v>
      </c>
      <c r="B24" s="85" t="s">
        <v>3091</v>
      </c>
      <c r="C24" s="134" t="s">
        <v>3121</v>
      </c>
      <c r="D24" s="194">
        <v>5110921.05</v>
      </c>
      <c r="E24" s="195">
        <v>14537829.800000001</v>
      </c>
      <c r="F24" s="31"/>
      <c r="G24" s="31"/>
      <c r="H24" s="31"/>
      <c r="I24" s="31"/>
      <c r="J24" s="31"/>
      <c r="K24" s="31"/>
      <c r="L24" s="31"/>
      <c r="M24" s="31"/>
      <c r="N24" s="31"/>
      <c r="O24" s="31"/>
      <c r="P24" s="31"/>
      <c r="Q24" s="31"/>
      <c r="R24" s="31"/>
      <c r="S24" s="31"/>
      <c r="T24" s="31"/>
      <c r="U24" s="31"/>
    </row>
    <row r="25" spans="1:21" ht="13.7" customHeight="1" x14ac:dyDescent="0.2">
      <c r="A25" s="161" t="s">
        <v>582</v>
      </c>
      <c r="B25" s="85" t="s">
        <v>3093</v>
      </c>
      <c r="C25" s="134" t="s">
        <v>3122</v>
      </c>
      <c r="D25" s="194">
        <v>25758262.359999999</v>
      </c>
      <c r="E25" s="195">
        <v>4653623.6399999997</v>
      </c>
      <c r="F25" s="31"/>
      <c r="G25" s="31"/>
      <c r="H25" s="31"/>
      <c r="I25" s="31"/>
      <c r="J25" s="31"/>
      <c r="K25" s="31"/>
      <c r="L25" s="31"/>
      <c r="M25" s="31"/>
      <c r="N25" s="31"/>
      <c r="O25" s="31"/>
      <c r="P25" s="31"/>
      <c r="Q25" s="31"/>
      <c r="R25" s="31"/>
      <c r="S25" s="31"/>
      <c r="T25" s="31"/>
      <c r="U25" s="31"/>
    </row>
    <row r="26" spans="1:21" ht="13.7"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7" customHeight="1" x14ac:dyDescent="0.2">
      <c r="A27" s="161" t="s">
        <v>582</v>
      </c>
      <c r="B27" s="85" t="s">
        <v>352</v>
      </c>
      <c r="C27" s="134" t="s">
        <v>3124</v>
      </c>
      <c r="D27" s="192">
        <v>22199.1</v>
      </c>
      <c r="E27" s="283"/>
      <c r="F27" s="31"/>
      <c r="G27" s="31"/>
      <c r="H27" s="31"/>
      <c r="I27" s="31"/>
      <c r="J27" s="31"/>
      <c r="K27" s="31"/>
      <c r="L27" s="31"/>
      <c r="M27" s="31"/>
      <c r="N27" s="31"/>
      <c r="O27" s="31"/>
      <c r="P27" s="31"/>
      <c r="Q27" s="31"/>
      <c r="R27" s="31"/>
      <c r="S27" s="31"/>
      <c r="T27" s="31"/>
      <c r="U27" s="31"/>
    </row>
    <row r="28" spans="1:21" ht="13.7" customHeight="1" x14ac:dyDescent="0.2">
      <c r="A28" s="161" t="s">
        <v>582</v>
      </c>
      <c r="B28" s="85" t="s">
        <v>3097</v>
      </c>
      <c r="C28" s="134" t="s">
        <v>3125</v>
      </c>
      <c r="D28" s="194">
        <v>45339.79</v>
      </c>
      <c r="E28" s="195">
        <v>3508202.13</v>
      </c>
      <c r="F28" s="31"/>
      <c r="G28" s="31"/>
      <c r="H28" s="31"/>
      <c r="I28" s="31"/>
      <c r="J28" s="31"/>
      <c r="K28" s="31"/>
      <c r="L28" s="31"/>
      <c r="M28" s="31"/>
      <c r="N28" s="31"/>
      <c r="O28" s="31"/>
      <c r="P28" s="31"/>
      <c r="Q28" s="31"/>
      <c r="R28" s="31"/>
      <c r="S28" s="31"/>
      <c r="T28" s="31"/>
      <c r="U28" s="31"/>
    </row>
    <row r="29" spans="1:21" ht="13.7" customHeight="1" x14ac:dyDescent="0.2">
      <c r="A29" s="161" t="s">
        <v>582</v>
      </c>
      <c r="B29" s="85" t="s">
        <v>3099</v>
      </c>
      <c r="C29" s="134" t="s">
        <v>3126</v>
      </c>
      <c r="D29" s="194"/>
      <c r="E29" s="195">
        <v>1597288.44</v>
      </c>
      <c r="F29" s="31"/>
      <c r="G29" s="31"/>
      <c r="H29" s="31"/>
      <c r="I29" s="31"/>
      <c r="J29" s="31"/>
      <c r="K29" s="31"/>
      <c r="L29" s="31"/>
      <c r="M29" s="31"/>
      <c r="N29" s="31"/>
      <c r="O29" s="31"/>
      <c r="P29" s="31"/>
      <c r="Q29" s="31"/>
      <c r="R29" s="31"/>
      <c r="S29" s="31"/>
      <c r="T29" s="31"/>
      <c r="U29" s="31"/>
    </row>
    <row r="30" spans="1:21" ht="13.7" customHeight="1" x14ac:dyDescent="0.2">
      <c r="A30" s="161" t="s">
        <v>582</v>
      </c>
      <c r="B30" s="85" t="s">
        <v>3127</v>
      </c>
      <c r="C30" s="134" t="s">
        <v>3128</v>
      </c>
      <c r="D30" s="60">
        <f>SUM(D31:D37)</f>
        <v>0</v>
      </c>
      <c r="E30" s="83">
        <f>SUM(E31:E37)</f>
        <v>76206.39</v>
      </c>
      <c r="F30" s="31"/>
      <c r="G30" s="31"/>
      <c r="H30" s="31"/>
      <c r="I30" s="31"/>
      <c r="J30" s="31"/>
      <c r="K30" s="31"/>
      <c r="L30" s="31"/>
      <c r="M30" s="31"/>
      <c r="N30" s="31"/>
      <c r="O30" s="31"/>
      <c r="P30" s="31"/>
      <c r="Q30" s="31"/>
      <c r="R30" s="31"/>
      <c r="S30" s="31"/>
      <c r="T30" s="31"/>
      <c r="U30" s="31"/>
    </row>
    <row r="31" spans="1:21" ht="13.7"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7"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7"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7"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7" customHeight="1" x14ac:dyDescent="0.2">
      <c r="A36" s="161" t="s">
        <v>582</v>
      </c>
      <c r="B36" s="85" t="s">
        <v>3113</v>
      </c>
      <c r="C36" s="134" t="s">
        <v>3134</v>
      </c>
      <c r="D36" s="192"/>
      <c r="E36" s="283">
        <v>76206.39</v>
      </c>
      <c r="F36" s="31"/>
      <c r="G36" s="31"/>
      <c r="H36" s="31"/>
      <c r="I36" s="31"/>
      <c r="J36" s="31"/>
      <c r="K36" s="31"/>
      <c r="L36" s="31"/>
      <c r="M36" s="31"/>
      <c r="N36" s="31"/>
      <c r="O36" s="31"/>
      <c r="P36" s="31"/>
      <c r="Q36" s="31"/>
      <c r="R36" s="31"/>
      <c r="S36" s="31"/>
      <c r="T36" s="31"/>
      <c r="U36" s="31"/>
    </row>
    <row r="37" spans="1:21" ht="13.7"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7"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7"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7"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7"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7"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7"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7"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7"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7"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7"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7"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5" sqref="D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305302301.77999997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1621258593.8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304827229.85000002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996636219.05999994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118679044.73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319502904.25999999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9838374.9399999995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250548033.75</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77698.28</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71663018.239999995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129698783.29000001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96628361.569999993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243340372.13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67386000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67386000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9068772.7599999998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1547564640.29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299331000.93000001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965137004.58999991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117656236.38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307933439.25999999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9836179.2799999993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238271579.16</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77698.28</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70492453.120000005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124535111.42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96334307.689999998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236174770.03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6151455.29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4046192.13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2105263.16</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40770409.450000003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378996255.28999996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824854.98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1207.45</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1207.45</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810851.03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733203.79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724216.03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3782.83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2392.75</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2812.18</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699.8599999999999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240.8</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184.26</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4.46</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270.33999999999997</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75593.289999999994</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74753.279999999999</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840.01</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1354.0899999999997</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1019.37</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25</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26.33</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283.39</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12796.5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4501.2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7000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1295.3</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378171400.31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46413100.640000001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56185509.409999996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26362846.07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245241510.55000001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3968433.64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13</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24512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9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9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9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9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700000000000003"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950000000000003"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Provjera</v>
      </c>
      <c r="C234" s="91" t="s">
        <v>3546</v>
      </c>
      <c r="D234" s="95"/>
      <c r="E234" s="51">
        <f>MAX(G234:K234)</f>
        <v>0</v>
      </c>
      <c r="F234" s="51">
        <f>MAX(L234:O234)</f>
        <v>1</v>
      </c>
      <c r="G234" s="51"/>
      <c r="H234" s="51"/>
      <c r="I234" s="51"/>
      <c r="J234" s="51"/>
      <c r="K234" s="51"/>
      <c r="L234" s="51">
        <f>IF(AND('PR-RAS'!D95&gt;0,'PR-RAS'!D713=0,'PR-RAS'!D714=0),1,0)</f>
        <v>1</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Provjera</v>
      </c>
      <c r="C278" s="91" t="s">
        <v>3590</v>
      </c>
      <c r="D278" s="95"/>
      <c r="E278" s="51">
        <f t="shared" si="17"/>
        <v>0</v>
      </c>
      <c r="F278" s="51">
        <f t="shared" si="18"/>
        <v>1</v>
      </c>
      <c r="G278" s="51"/>
      <c r="H278" s="51"/>
      <c r="I278" s="51"/>
      <c r="J278" s="51"/>
      <c r="K278" s="51"/>
      <c r="L278" s="51">
        <f>IF(AND('PR-RAS'!D599&gt;0,'PR-RAS'!D969=0),1,0)</f>
        <v>0</v>
      </c>
      <c r="M278" s="51">
        <f>IF(AND('PR-RAS'!E599&gt;0,'PR-RAS'!E969=0),1,0)</f>
        <v>1</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650000000000006" customHeight="1" x14ac:dyDescent="0.2">
      <c r="A296" s="105">
        <v>237</v>
      </c>
      <c r="B296" s="106" t="str">
        <f t="shared" si="16"/>
        <v>Provjera</v>
      </c>
      <c r="C296" s="91" t="s">
        <v>3608</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Basta Miletić</cp:lastModifiedBy>
  <cp:lastPrinted>2026-02-10T15:02:57Z</cp:lastPrinted>
  <dcterms:created xsi:type="dcterms:W3CDTF">2022-04-01T05:14:30Z</dcterms:created>
  <dcterms:modified xsi:type="dcterms:W3CDTF">2026-02-16T07:32:03Z</dcterms:modified>
</cp:coreProperties>
</file>